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2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187" i="1"/>
  <c r="G191" l="1"/>
  <c r="F189"/>
  <c r="F193" s="1"/>
  <c r="F197" s="1"/>
  <c r="F186" l="1"/>
  <c r="G185"/>
  <c r="G184"/>
  <c r="G183"/>
  <c r="G182"/>
  <c r="E39" i="3"/>
  <c r="E38"/>
  <c r="F35"/>
  <c r="F20"/>
  <c r="E20"/>
  <c r="D20"/>
  <c r="H19"/>
  <c r="H18"/>
  <c r="G18"/>
  <c r="H17"/>
  <c r="H16"/>
  <c r="G16"/>
  <c r="H15"/>
  <c r="G15"/>
  <c r="H14"/>
  <c r="G14"/>
  <c r="H13"/>
  <c r="G13"/>
  <c r="H12"/>
  <c r="G12"/>
  <c r="H11"/>
  <c r="G11"/>
  <c r="H10"/>
  <c r="H9" s="1"/>
  <c r="G10"/>
  <c r="G9"/>
  <c r="F195" i="1"/>
  <c r="G164"/>
  <c r="G130" s="1"/>
  <c r="G156"/>
  <c r="G132" s="1"/>
  <c r="G142" s="1"/>
  <c r="D9" i="2"/>
  <c r="I9"/>
  <c r="E40" i="3" l="1"/>
  <c r="H20"/>
  <c r="G20"/>
  <c r="G128" i="1"/>
  <c r="G129"/>
  <c r="G141" s="1"/>
  <c r="I18" i="2"/>
  <c r="G92" i="1"/>
  <c r="G72"/>
  <c r="G73"/>
  <c r="G69"/>
  <c r="F116"/>
  <c r="G96" s="1"/>
  <c r="G100" l="1"/>
  <c r="G68" s="1"/>
  <c r="G67" s="1"/>
  <c r="G70"/>
  <c r="H79"/>
  <c r="F66" i="2"/>
  <c r="F58"/>
  <c r="D51"/>
  <c r="D39"/>
  <c r="D31"/>
  <c r="H23"/>
  <c r="I23" s="1"/>
  <c r="G23"/>
  <c r="F23"/>
  <c r="E23"/>
  <c r="D23"/>
  <c r="I21"/>
  <c r="I17"/>
  <c r="I16"/>
  <c r="I15"/>
  <c r="I14"/>
  <c r="I13"/>
  <c r="I11"/>
  <c r="H9"/>
  <c r="H18" s="1"/>
  <c r="G9"/>
  <c r="G18" s="1"/>
  <c r="F9"/>
  <c r="F18" s="1"/>
  <c r="E9"/>
  <c r="E18" s="1"/>
  <c r="D18"/>
  <c r="I8"/>
  <c r="H7"/>
  <c r="I7" s="1"/>
  <c r="G7"/>
  <c r="F7"/>
  <c r="E7"/>
  <c r="G38" i="1"/>
  <c r="G31"/>
  <c r="G18"/>
  <c r="G9"/>
  <c r="G19" s="1"/>
  <c r="G66" l="1"/>
  <c r="G78" s="1"/>
</calcChain>
</file>

<file path=xl/sharedStrings.xml><?xml version="1.0" encoding="utf-8"?>
<sst xmlns="http://schemas.openxmlformats.org/spreadsheetml/2006/main" count="342" uniqueCount="227">
  <si>
    <t xml:space="preserve">                                              Отчёт</t>
  </si>
  <si>
    <r>
      <t xml:space="preserve">Управляющей компании ООО "Нерюнгринская жилищная компания" перед собственниками помещений о выполненной  </t>
    </r>
    <r>
      <rPr>
        <b/>
        <u/>
        <sz val="10"/>
        <rFont val="Arial"/>
        <family val="2"/>
        <charset val="204"/>
      </rPr>
      <t xml:space="preserve">за 11 месяцев 2011 года работе </t>
    </r>
    <r>
      <rPr>
        <b/>
        <sz val="10"/>
        <rFont val="Arial"/>
        <family val="2"/>
        <charset val="204"/>
      </rPr>
      <t xml:space="preserve">по содержанию общего имущества                                                 </t>
    </r>
    <r>
      <rPr>
        <b/>
        <u/>
        <sz val="10"/>
        <rFont val="Arial"/>
        <family val="2"/>
        <charset val="204"/>
      </rPr>
      <t xml:space="preserve">   ТСЖ ж/д № 16/2 по ул. Ленина</t>
    </r>
  </si>
  <si>
    <t>Таблица № 1</t>
  </si>
  <si>
    <t>№ п/п</t>
  </si>
  <si>
    <t xml:space="preserve"> в тыс. руб.</t>
  </si>
  <si>
    <t>Платежи населения за ЖУ:</t>
  </si>
  <si>
    <t>начислено по отчетам ОАО "ИВЦ"</t>
  </si>
  <si>
    <t>оплачено  по отчетам ОАО "ИВЦ"</t>
  </si>
  <si>
    <t>Предъявлено по услугам всего:</t>
  </si>
  <si>
    <r>
      <t xml:space="preserve">Техническое обслуживание и содержание общего имущества дома  </t>
    </r>
    <r>
      <rPr>
        <i/>
        <sz val="9"/>
        <rFont val="Arial"/>
        <family val="2"/>
        <charset val="204"/>
      </rPr>
      <t xml:space="preserve"> (см. таб.№ 3)</t>
    </r>
  </si>
  <si>
    <r>
      <t xml:space="preserve">Текущий ремонт </t>
    </r>
    <r>
      <rPr>
        <i/>
        <sz val="9"/>
        <rFont val="Arial"/>
        <family val="2"/>
        <charset val="204"/>
      </rPr>
      <t>(см. таб № 2)</t>
    </r>
  </si>
  <si>
    <t>Вывоз и переработка бытовых отходов</t>
  </si>
  <si>
    <t>Электроэнергия на освещение мест общего пользования ( лестничных площадок и маршей, межквартирных коридоров, мусоракамер, подвалов)</t>
  </si>
  <si>
    <t>Обслуживание ИТП</t>
  </si>
  <si>
    <t>Задолженность ТСЖ перед управляющей компанией за выполненные работы на 01.01.11</t>
  </si>
  <si>
    <t>Задолженность жителей по платежам за ЖУ на 01.01.11</t>
  </si>
  <si>
    <t>Задолженность жителей по платежам за ЖУ на 01.12.11 (1169,91-1110,82+417,49=476,58 т.р.)</t>
  </si>
  <si>
    <t>Задолженность ТСЖ перед УК на 01.12.11г. (1366,87+804,66-1110,82=1060,71 т.р.)</t>
  </si>
  <si>
    <t>Таблица № 2</t>
  </si>
  <si>
    <t xml:space="preserve">№ </t>
  </si>
  <si>
    <t>Перечень работ по текущему ремонту за 11 месяцев 2011</t>
  </si>
  <si>
    <t>тыс. руб.</t>
  </si>
  <si>
    <t>Гос. поверка эл/счетчика</t>
  </si>
  <si>
    <t>Смена мусорокарманов 1п.-2,3 эт.,4п-3эт.</t>
  </si>
  <si>
    <t>Смена эл/счетчика ВРУ</t>
  </si>
  <si>
    <t>Установка насоса на ИТП</t>
  </si>
  <si>
    <t>Замена конвекторов на регистры (холл с1-4 п.)</t>
  </si>
  <si>
    <t>Установка металлических решеток на окнах лестничных клеток</t>
  </si>
  <si>
    <t>ремонт стен в холле, окраска регистров с (1 по 4 под. Частично)</t>
  </si>
  <si>
    <t>Сборка и монтаж (детской площадки)</t>
  </si>
  <si>
    <t>Текущей ремонт мягкой кровли</t>
  </si>
  <si>
    <t>Итого:</t>
  </si>
  <si>
    <t>Таблица № 3</t>
  </si>
  <si>
    <t>№</t>
  </si>
  <si>
    <t>Наименование услуг</t>
  </si>
  <si>
    <t>Содержание дворовой территории</t>
  </si>
  <si>
    <t>Техническое обслуживание и мелкий сопутствующий ремонт мест общего пользования</t>
  </si>
  <si>
    <t>Уборка лестничных клеток</t>
  </si>
  <si>
    <t>Уборка мусоропровода</t>
  </si>
  <si>
    <t>Все расходы подтверждены финансовыми документами, договорами. Все расчеты производились безналичным путем в соответствии с заключенными договорами с поставщиками услуг</t>
  </si>
  <si>
    <t>Примечание:</t>
  </si>
  <si>
    <r>
      <t xml:space="preserve">1.Заявок поступило </t>
    </r>
    <r>
      <rPr>
        <b/>
        <u/>
        <sz val="9"/>
        <rFont val="Arial"/>
        <family val="2"/>
        <charset val="204"/>
      </rPr>
      <t xml:space="preserve">160  </t>
    </r>
    <r>
      <rPr>
        <sz val="9"/>
        <rFont val="Arial"/>
        <family val="2"/>
        <charset val="204"/>
      </rPr>
      <t>, выполнено</t>
    </r>
    <r>
      <rPr>
        <u/>
        <sz val="9"/>
        <rFont val="Arial"/>
        <family val="2"/>
        <charset val="204"/>
      </rPr>
      <t xml:space="preserve"> </t>
    </r>
    <r>
      <rPr>
        <b/>
        <u/>
        <sz val="9"/>
        <rFont val="Arial"/>
        <family val="2"/>
        <charset val="204"/>
      </rPr>
      <t>160</t>
    </r>
  </si>
  <si>
    <r>
      <t>2.Вывезено твердых бытовых отходов</t>
    </r>
    <r>
      <rPr>
        <b/>
        <sz val="9"/>
        <rFont val="Arial"/>
        <family val="2"/>
        <charset val="204"/>
      </rPr>
      <t xml:space="preserve"> -</t>
    </r>
    <r>
      <rPr>
        <b/>
        <u/>
        <sz val="9"/>
        <rFont val="Arial"/>
        <family val="2"/>
        <charset val="204"/>
      </rPr>
      <t xml:space="preserve">297,28   м3 </t>
    </r>
  </si>
  <si>
    <r>
      <t xml:space="preserve">     Крупногабаритных бытовых отходов</t>
    </r>
    <r>
      <rPr>
        <u/>
        <sz val="9"/>
        <rFont val="Arial"/>
        <family val="2"/>
        <charset val="204"/>
      </rPr>
      <t>-</t>
    </r>
    <r>
      <rPr>
        <b/>
        <u/>
        <sz val="9"/>
        <rFont val="Arial"/>
        <family val="2"/>
        <charset val="204"/>
      </rPr>
      <t>25,20 м3</t>
    </r>
  </si>
  <si>
    <t>3.Уборка двора производится ежедневно.</t>
  </si>
  <si>
    <t>4.Уборка подъездов производится ежедневно. Влажная уборка летничных маршей и  площадок производится 1 раз в неделю.</t>
  </si>
  <si>
    <t>5.Очистка и дезинсекция всех элементов мусороствола производится 1 раз в месяц, уборка разгрузочных клапанов мусоропровода производится ежедневно.</t>
  </si>
  <si>
    <t>6.Дератизация подвальных помещений производится 1 раз в 2 месяца.</t>
  </si>
  <si>
    <t>7.Во время подготовительных работ к зимнему сезону произведена ревизия запорной арматуры, замена запорной арматуры, ревизия оборудования межквартирных и ВРУ.</t>
  </si>
  <si>
    <t>Сбор квартплаты на 01.12.11 г. Составил 95 %</t>
  </si>
  <si>
    <t xml:space="preserve">Генеральный директор ООО "НЖК"              </t>
  </si>
  <si>
    <t>Сечина М.В.</t>
  </si>
  <si>
    <t>исп.бух. по ТСЖ</t>
  </si>
  <si>
    <t>Ржевская С.В.</t>
  </si>
  <si>
    <t>тел.4-29-60</t>
  </si>
  <si>
    <t xml:space="preserve">Сводный отчет по содержанию общего многоквартирного дома по </t>
  </si>
  <si>
    <t>адресу ул. Ленина 16/2 с 2006-2010 г.г.</t>
  </si>
  <si>
    <t>тыс. руб. с НДС</t>
  </si>
  <si>
    <t>Всего за период</t>
  </si>
  <si>
    <t>2006 год</t>
  </si>
  <si>
    <t>2007 год</t>
  </si>
  <si>
    <t>2008 год</t>
  </si>
  <si>
    <t>2009 год</t>
  </si>
  <si>
    <t>2010г</t>
  </si>
  <si>
    <t>ДОХОДЫ</t>
  </si>
  <si>
    <t>Оплачено населением</t>
  </si>
  <si>
    <t>ЗАТРАТЫ</t>
  </si>
  <si>
    <t>Техническое обслуживание и содержание</t>
  </si>
  <si>
    <t>общего имущества дома</t>
  </si>
  <si>
    <t xml:space="preserve">Тек. ремонт </t>
  </si>
  <si>
    <t>Вывоз и переработка мусора</t>
  </si>
  <si>
    <t>электроэнергия</t>
  </si>
  <si>
    <t xml:space="preserve">ИТП </t>
  </si>
  <si>
    <t>Вода +стоки</t>
  </si>
  <si>
    <t>Задолженость населения перед Управляющей компанией</t>
  </si>
  <si>
    <t>начислено населению за ЖКУ</t>
  </si>
  <si>
    <t>задолженность населения за ЖКУ</t>
  </si>
  <si>
    <t>Перечень работ по текущему ремонту в 2006 году</t>
  </si>
  <si>
    <t>сумма с НДС</t>
  </si>
  <si>
    <t>Высоковольтное испытание эл/оборудования</t>
  </si>
  <si>
    <t xml:space="preserve">Ремонт балконных примыканий </t>
  </si>
  <si>
    <t>Наладка и регулировка внутредомовых сетей</t>
  </si>
  <si>
    <t>Ремонт сетей вентиляции</t>
  </si>
  <si>
    <t>Перечень работ по текущему ремонту в 2007 году</t>
  </si>
  <si>
    <t>Ремонт межпанельных швов 1490 м.п.</t>
  </si>
  <si>
    <t xml:space="preserve">Ремонт подъездов № 1,2 </t>
  </si>
  <si>
    <t>Ремонт балконных примыканий кв. 79</t>
  </si>
  <si>
    <t>Гос поверка измерительный приборов</t>
  </si>
  <si>
    <t>Установка и утепление металических входных дверей п № 1-2</t>
  </si>
  <si>
    <t>Перечень работ по текущему ремонту в 2008 году</t>
  </si>
  <si>
    <t>Гос. поверка измерительных приборов</t>
  </si>
  <si>
    <t>Замена автом. выключателей в эл. щитовых</t>
  </si>
  <si>
    <t>Остекление  под №1,3,4</t>
  </si>
  <si>
    <t>Ремонт  мягкой кровли  под № 2</t>
  </si>
  <si>
    <t>Ремонт подъездов № 3,4</t>
  </si>
  <si>
    <t>Замена труб в подвале , установка</t>
  </si>
  <si>
    <t>почтовых ящиков под № 3,4</t>
  </si>
  <si>
    <t>Утепление и установка  тамбурной двери под № 4</t>
  </si>
  <si>
    <t>Перечень работ по текущему ремонту в 2009 году</t>
  </si>
  <si>
    <t>Высоковольтное испытания эл/оборудования</t>
  </si>
  <si>
    <t>Установка светильников (тамбур, крыльцо)</t>
  </si>
  <si>
    <t xml:space="preserve">Частичная смена труб в подвале </t>
  </si>
  <si>
    <t>Ремонт б/примыканий</t>
  </si>
  <si>
    <t>Перечень работ по текущему ремонту в 2010 году</t>
  </si>
  <si>
    <t xml:space="preserve">сумма </t>
  </si>
  <si>
    <t>Замена труб ХВС, ГВС (Ремстройпласт)</t>
  </si>
  <si>
    <t>Смена водомера</t>
  </si>
  <si>
    <t>Ремонт меж. панельных швов</t>
  </si>
  <si>
    <t>Покраска</t>
  </si>
  <si>
    <t xml:space="preserve">                                                           Отчет</t>
  </si>
  <si>
    <t>Показатели</t>
  </si>
  <si>
    <t xml:space="preserve"> тыс. руб.</t>
  </si>
  <si>
    <t>Предъявлено услуг Управляющей компанией:</t>
  </si>
  <si>
    <t>Электроэнергия на освещение мест общего пользования ( лестничных площадок и маршей, межквартирных коридоров, мусорокамер, подвалов, АИТП, лифта)</t>
  </si>
  <si>
    <t xml:space="preserve">Обслуживание ИТП </t>
  </si>
  <si>
    <t>ИВЦ (сбор платежей, информационно-справочное обслуживание, паспортный стол)</t>
  </si>
  <si>
    <t>Оплачено за ЖУ  Управляющий компании за 2012г</t>
  </si>
  <si>
    <t xml:space="preserve">Задолженность ТСЖ перед УК по выполненным работам  на 01.01.12 </t>
  </si>
  <si>
    <t>Гос.поверка измерительных приборов</t>
  </si>
  <si>
    <t>Возмещение затрат за услуги ИВЦ</t>
  </si>
  <si>
    <t>Текущий ремонт (начисленный по отчетам ИВЦ за 2012г</t>
  </si>
  <si>
    <t>Площадь дома</t>
  </si>
  <si>
    <t>Тариф</t>
  </si>
  <si>
    <t>За январь-декабрь  тыс.</t>
  </si>
  <si>
    <t>Текущий ремонт    за 2012г начисленный</t>
  </si>
  <si>
    <t>Всего начислено за год ТО и Т/Р</t>
  </si>
  <si>
    <t xml:space="preserve">Добавлено за обслуж лифтов </t>
  </si>
  <si>
    <t>июль-декабрь</t>
  </si>
  <si>
    <t>Добавлено за обслуж ИТП</t>
  </si>
  <si>
    <t>Перечень работ по текущему ремонту за в 2012г.</t>
  </si>
  <si>
    <t>Электроиспытания</t>
  </si>
  <si>
    <t>Смена дверного полотна в тамбуре (1 под.)</t>
  </si>
  <si>
    <t>Смена кодового замка 1 под.</t>
  </si>
  <si>
    <t>Ремонт бал/примыканий кв.39 Смена винтеля (ИТП) .Утепление потолка (Тамбур 2,3 под.)</t>
  </si>
  <si>
    <t>Ремонт межпанельных швов кв 6,10,14,42а,52</t>
  </si>
  <si>
    <t>Окраска МАФ ,выбивалок</t>
  </si>
  <si>
    <t>Смена кранов шаровых на отопление 2,3 под-подвал</t>
  </si>
  <si>
    <t>Установка светильников в холлах (1,2,4 под.)</t>
  </si>
  <si>
    <t>Сбор квартплаты на 31.12.2012г. Составил    95,6 %</t>
  </si>
  <si>
    <t>Мусор</t>
  </si>
  <si>
    <t xml:space="preserve"> Задолженность ТСЖ перед УК по выполненным работам  на 01.01.2013   (509,99+1350,12-1368,90=491,21)</t>
  </si>
  <si>
    <t>начислено по отчетам ОАО "ИВЦ" без найма</t>
  </si>
  <si>
    <t>оплачено  по отчетам ОАО "ИВЦ"  без найма</t>
  </si>
  <si>
    <t>Задолженность жителей  по платежам за ЖУ на 01.01.12 по ИВЦ  с наймом</t>
  </si>
  <si>
    <t>Задолженность жителей  по платежам за ЖУ на 01.01.13 по ИВЦ  с наймом</t>
  </si>
  <si>
    <r>
      <t xml:space="preserve">Управляющей компании ООО "Нерюнгринская жилищная компания" перед собственниками помещений о выполненной за  2012 год работе   по содержанию общего имущества                                 ТСЖ </t>
    </r>
    <r>
      <rPr>
        <b/>
        <u/>
        <sz val="10"/>
        <rFont val="Arial"/>
        <family val="2"/>
        <charset val="204"/>
      </rPr>
      <t>ж/д №16/2 по ул. Ленина</t>
    </r>
  </si>
  <si>
    <r>
      <t xml:space="preserve">Техническое обслуживание и содержание общего имущества дома </t>
    </r>
    <r>
      <rPr>
        <i/>
        <sz val="10"/>
        <rFont val="Arial"/>
        <family val="2"/>
        <charset val="204"/>
      </rPr>
      <t>( см. таб.№ 3)</t>
    </r>
  </si>
  <si>
    <r>
      <t xml:space="preserve">Текущий ремонт выполненный </t>
    </r>
    <r>
      <rPr>
        <i/>
        <sz val="10"/>
        <rFont val="Arial"/>
        <family val="2"/>
        <charset val="204"/>
      </rPr>
      <t>(см. таб № 2)</t>
    </r>
  </si>
  <si>
    <r>
      <t xml:space="preserve">1.Заявок поступило </t>
    </r>
    <r>
      <rPr>
        <b/>
        <u/>
        <sz val="10"/>
        <rFont val="Arial"/>
        <family val="2"/>
        <charset val="204"/>
      </rPr>
      <t>101</t>
    </r>
    <r>
      <rPr>
        <sz val="10"/>
        <rFont val="Arial"/>
        <family val="2"/>
        <charset val="204"/>
      </rPr>
      <t xml:space="preserve">  , выполнено</t>
    </r>
    <r>
      <rPr>
        <u/>
        <sz val="10"/>
        <rFont val="Arial"/>
        <family val="2"/>
        <charset val="204"/>
      </rPr>
      <t xml:space="preserve"> </t>
    </r>
    <r>
      <rPr>
        <b/>
        <u/>
        <sz val="10"/>
        <rFont val="Arial"/>
        <family val="2"/>
        <charset val="204"/>
      </rPr>
      <t>101</t>
    </r>
    <r>
      <rPr>
        <sz val="10"/>
        <rFont val="Arial"/>
        <family val="2"/>
        <charset val="204"/>
      </rPr>
      <t xml:space="preserve"> </t>
    </r>
    <r>
      <rPr>
        <b/>
        <sz val="10"/>
        <rFont val="Arial"/>
        <family val="2"/>
        <charset val="204"/>
      </rPr>
      <t>.</t>
    </r>
  </si>
  <si>
    <r>
      <t>2.Вывезено твердых бытовых отходов</t>
    </r>
    <r>
      <rPr>
        <u/>
        <sz val="10"/>
        <rFont val="Arial"/>
        <family val="2"/>
        <charset val="204"/>
      </rPr>
      <t>-414</t>
    </r>
    <r>
      <rPr>
        <b/>
        <u/>
        <sz val="10"/>
        <rFont val="Arial"/>
        <family val="2"/>
        <charset val="204"/>
      </rPr>
      <t xml:space="preserve">,76 м3 </t>
    </r>
  </si>
  <si>
    <r>
      <t xml:space="preserve">    Крупногабаритных бытовых отходов</t>
    </r>
    <r>
      <rPr>
        <b/>
        <u/>
        <sz val="10"/>
        <rFont val="Arial"/>
        <family val="2"/>
        <charset val="204"/>
      </rPr>
      <t>- 42,0 м3</t>
    </r>
  </si>
  <si>
    <t>Перечень работ по текущему ремонту за в 2013г.</t>
  </si>
  <si>
    <t>Утепление потолка в тамбуре-4 под.</t>
  </si>
  <si>
    <t>Замена комплекта термоприобразователя (ИТП)</t>
  </si>
  <si>
    <t>Смена канализационных труб кв.24,68,72</t>
  </si>
  <si>
    <r>
      <t xml:space="preserve">Управляющей компании ООО "Нерюнгринская жилищная компания" перед собственниками помещений о выполненной за  2013 год работе   по содержанию общего имущества                                 ТСЖ </t>
    </r>
    <r>
      <rPr>
        <b/>
        <u/>
        <sz val="10"/>
        <rFont val="Arial"/>
        <family val="2"/>
        <charset val="204"/>
      </rPr>
      <t>ж/д №16/2 по ул. Ленина</t>
    </r>
  </si>
  <si>
    <t>Оплачено за ЖУ  Управляющий компании за 2013г</t>
  </si>
  <si>
    <t>Задолженность ТСЖ перед УК по выполненным работам  на 01.01.13</t>
  </si>
  <si>
    <t>Задолженность жителей  по платежам за ЖУ на 01.01.14 по ИВЦ  с наймом</t>
  </si>
  <si>
    <t xml:space="preserve"> Задолженность ТСЖ перед УК по выполненным работам  на 01.01.2014   (509,99+1350,12-1368,90=491,21)</t>
  </si>
  <si>
    <t>Тек.ремонт выполненный (2006-2011)</t>
  </si>
  <si>
    <t>в т.ч по  текущему ремонту</t>
  </si>
  <si>
    <r>
      <t xml:space="preserve">1.Заявок поступило </t>
    </r>
    <r>
      <rPr>
        <b/>
        <u/>
        <sz val="10"/>
        <rFont val="Arial"/>
        <family val="2"/>
        <charset val="204"/>
      </rPr>
      <t>106</t>
    </r>
    <r>
      <rPr>
        <sz val="10"/>
        <rFont val="Arial"/>
        <family val="2"/>
        <charset val="204"/>
      </rPr>
      <t xml:space="preserve">  , выполнено</t>
    </r>
    <r>
      <rPr>
        <u/>
        <sz val="10"/>
        <rFont val="Arial"/>
        <family val="2"/>
        <charset val="204"/>
      </rPr>
      <t xml:space="preserve"> </t>
    </r>
    <r>
      <rPr>
        <b/>
        <u/>
        <sz val="10"/>
        <rFont val="Arial"/>
        <family val="2"/>
        <charset val="204"/>
      </rPr>
      <t>106</t>
    </r>
    <r>
      <rPr>
        <sz val="10"/>
        <rFont val="Arial"/>
        <family val="2"/>
        <charset val="204"/>
      </rPr>
      <t xml:space="preserve"> </t>
    </r>
    <r>
      <rPr>
        <b/>
        <sz val="10"/>
        <rFont val="Arial"/>
        <family val="2"/>
        <charset val="204"/>
      </rPr>
      <t>.</t>
    </r>
  </si>
  <si>
    <r>
      <t>2.Вывезено твердых бытовых отходов</t>
    </r>
    <r>
      <rPr>
        <u/>
        <sz val="10"/>
        <rFont val="Arial"/>
        <family val="2"/>
        <charset val="204"/>
      </rPr>
      <t>-350</t>
    </r>
    <r>
      <rPr>
        <b/>
        <u/>
        <sz val="10"/>
        <rFont val="Arial"/>
        <family val="2"/>
        <charset val="204"/>
      </rPr>
      <t xml:space="preserve">,62 м3 </t>
    </r>
  </si>
  <si>
    <r>
      <t xml:space="preserve">    Крупногабаритных бытовых отходов</t>
    </r>
    <r>
      <rPr>
        <b/>
        <u/>
        <sz val="10"/>
        <rFont val="Arial"/>
        <family val="2"/>
        <charset val="204"/>
      </rPr>
      <t>- 37,0 м3</t>
    </r>
  </si>
  <si>
    <t>Сбор квартплаты на 31.12.2013г. Составил    103, %</t>
  </si>
  <si>
    <t>в т.ч дом. 85,8</t>
  </si>
  <si>
    <t>Дополнительные расходы связанные с адресной программой (Сбор платежей.затраты банка)</t>
  </si>
  <si>
    <t>Тек.ремонт начисленный за 2012г</t>
  </si>
  <si>
    <t>Тек. Ремонт выполненный за 2012г</t>
  </si>
  <si>
    <t>С-до на 01.01.2013</t>
  </si>
  <si>
    <t>Тек.ремонт оплаченный за 2013г</t>
  </si>
  <si>
    <t>Текущий ремонт (оплаченный по отчетам ИВЦ за 2013г</t>
  </si>
  <si>
    <t>Тек. Ремонт выполненный за 2013г</t>
  </si>
  <si>
    <t>С-до на 01.01.2014</t>
  </si>
  <si>
    <t>С-до на 01.01.2012</t>
  </si>
  <si>
    <t>Обслуживаемая жилая площадь</t>
  </si>
  <si>
    <t>м2</t>
  </si>
  <si>
    <t>Численность проживающих</t>
  </si>
  <si>
    <t>чел.</t>
  </si>
  <si>
    <t>Вид услуг</t>
  </si>
  <si>
    <t>Един. изм-я</t>
  </si>
  <si>
    <t>Задолженность по кварплате и текущему ремонту на 01.01.13г.(+долг,     -переплата</t>
  </si>
  <si>
    <t>Доходы</t>
  </si>
  <si>
    <t>Задолженность по кварплате и текущему ремонту за 2013 г. на 01.01.13г.(+долг,       -переплата)</t>
  </si>
  <si>
    <t>Всего задолженность по кварплате и текущему ремонту на 01.01.14г.(с учетом долга на начало года)</t>
  </si>
  <si>
    <t>(платежи населения начисленные)</t>
  </si>
  <si>
    <t>(платежи населения оплаченные)</t>
  </si>
  <si>
    <t>Тех.обслуж.внутрид.оборудования</t>
  </si>
  <si>
    <t>тыс</t>
  </si>
  <si>
    <t xml:space="preserve">Тек. Ремонт </t>
  </si>
  <si>
    <t>Уборка подъезда, лестничных клеток</t>
  </si>
  <si>
    <t>Обслуживание мусоропровода</t>
  </si>
  <si>
    <t>Освещение подъездов</t>
  </si>
  <si>
    <t>Обслуживание домофонов</t>
  </si>
  <si>
    <t>Обслуживание лифтов</t>
  </si>
  <si>
    <t>Сан.очистка-вывоз ТБО, включая утилизацию</t>
  </si>
  <si>
    <t>Обслуживание кладовок</t>
  </si>
  <si>
    <t>ИТОГО:</t>
  </si>
  <si>
    <t>Основные показатели жилого дома за 2013 год</t>
  </si>
  <si>
    <t>Расход общедомового прибора учета холодной воды</t>
  </si>
  <si>
    <t>Расход электроэнергии</t>
  </si>
  <si>
    <t>кВт</t>
  </si>
  <si>
    <t>Вывезено ТБО</t>
  </si>
  <si>
    <t>м3</t>
  </si>
  <si>
    <t>Вывезено КГО</t>
  </si>
  <si>
    <t>Поступило заявок</t>
  </si>
  <si>
    <t>шт</t>
  </si>
  <si>
    <t xml:space="preserve">Выполнено </t>
  </si>
  <si>
    <t>Штрафные санкции по пожарной безопастности</t>
  </si>
  <si>
    <t>Задолженность по текущему ремонту на 01.01.2013</t>
  </si>
  <si>
    <t>Отчет о доходах и расходах за 2013 год по жилому дому ул.Ленина 16/2</t>
  </si>
  <si>
    <t>Расходы по адресной программе</t>
  </si>
  <si>
    <t>Задолженность по текущему ремонту на 01.01.2014</t>
  </si>
  <si>
    <t>нам должны</t>
  </si>
  <si>
    <t>тариф</t>
  </si>
  <si>
    <t>2006г</t>
  </si>
  <si>
    <t>Тек.рем начисл за  (2006-)</t>
  </si>
  <si>
    <t>Тек.рем начисл за  (2007-)</t>
  </si>
  <si>
    <t>Тек.рем начисл за  (2008-2009)</t>
  </si>
  <si>
    <t>Тек.рем начисл за  (2010-2011)</t>
  </si>
  <si>
    <t>Итого</t>
  </si>
  <si>
    <t>Тек.ремонт оплаченный за 2012г</t>
  </si>
  <si>
    <t>Оплаченный т/ремонт</t>
  </si>
  <si>
    <t>Оплачено за  т/ремонт в 2013</t>
  </si>
  <si>
    <t>Выполнено  по т/ремонту в 2013г</t>
  </si>
  <si>
    <t xml:space="preserve">Генеральный директор ООО "НЖК"                                      Сечина М.В.   </t>
  </si>
</sst>
</file>

<file path=xl/styles.xml><?xml version="1.0" encoding="utf-8"?>
<styleSheet xmlns="http://schemas.openxmlformats.org/spreadsheetml/2006/main">
  <numFmts count="1">
    <numFmt numFmtId="164" formatCode="0.000"/>
  </numFmts>
  <fonts count="27">
    <font>
      <sz val="11"/>
      <color theme="1"/>
      <name val="Calibri"/>
      <family val="2"/>
      <charset val="204"/>
      <scheme val="minor"/>
    </font>
    <font>
      <b/>
      <sz val="14"/>
      <name val="Arial"/>
      <family val="2"/>
      <charset val="204"/>
    </font>
    <font>
      <b/>
      <sz val="10"/>
      <name val="Arial"/>
      <family val="2"/>
      <charset val="204"/>
    </font>
    <font>
      <b/>
      <u/>
      <sz val="10"/>
      <name val="Arial"/>
      <family val="2"/>
      <charset val="204"/>
    </font>
    <font>
      <b/>
      <i/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i/>
      <sz val="9"/>
      <name val="Arial"/>
      <family val="2"/>
      <charset val="204"/>
    </font>
    <font>
      <b/>
      <sz val="9.5"/>
      <name val="Arial"/>
      <family val="2"/>
      <charset val="204"/>
    </font>
    <font>
      <b/>
      <sz val="8.5"/>
      <name val="Arial"/>
      <family val="2"/>
      <charset val="204"/>
    </font>
    <font>
      <b/>
      <i/>
      <sz val="9"/>
      <name val="Arial"/>
      <family val="2"/>
      <charset val="204"/>
    </font>
    <font>
      <b/>
      <i/>
      <sz val="9.5"/>
      <name val="Arial"/>
      <family val="2"/>
      <charset val="204"/>
    </font>
    <font>
      <i/>
      <sz val="10"/>
      <name val="Arial"/>
      <family val="2"/>
      <charset val="204"/>
    </font>
    <font>
      <b/>
      <i/>
      <u/>
      <sz val="9"/>
      <name val="Arial"/>
      <family val="2"/>
      <charset val="204"/>
    </font>
    <font>
      <b/>
      <u/>
      <sz val="9"/>
      <name val="Arial"/>
      <family val="2"/>
      <charset val="204"/>
    </font>
    <font>
      <u/>
      <sz val="9"/>
      <name val="Arial"/>
      <family val="2"/>
      <charset val="204"/>
    </font>
    <font>
      <b/>
      <i/>
      <u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u/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name val="Arial Cyr"/>
      <charset val="204"/>
    </font>
    <font>
      <b/>
      <sz val="10"/>
      <name val="Arial Cyr"/>
      <charset val="204"/>
    </font>
    <font>
      <b/>
      <sz val="1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260">
    <xf numFmtId="0" fontId="0" fillId="0" borderId="0" xfId="0"/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5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2" fontId="8" fillId="0" borderId="1" xfId="0" applyNumberFormat="1" applyFont="1" applyBorder="1" applyAlignment="1">
      <alignment wrapText="1"/>
    </xf>
    <xf numFmtId="0" fontId="9" fillId="0" borderId="1" xfId="0" applyFont="1" applyBorder="1" applyAlignment="1">
      <alignment wrapText="1"/>
    </xf>
    <xf numFmtId="2" fontId="7" fillId="0" borderId="1" xfId="0" applyNumberFormat="1" applyFont="1" applyBorder="1" applyAlignment="1">
      <alignment wrapText="1"/>
    </xf>
    <xf numFmtId="0" fontId="11" fillId="2" borderId="1" xfId="0" applyFont="1" applyFill="1" applyBorder="1" applyAlignment="1">
      <alignment horizontal="center" wrapText="1"/>
    </xf>
    <xf numFmtId="2" fontId="11" fillId="2" borderId="1" xfId="0" applyNumberFormat="1" applyFont="1" applyFill="1" applyBorder="1" applyAlignment="1">
      <alignment wrapText="1"/>
    </xf>
    <xf numFmtId="2" fontId="14" fillId="2" borderId="1" xfId="0" applyNumberFormat="1" applyFont="1" applyFill="1" applyBorder="1" applyAlignment="1">
      <alignment wrapText="1"/>
    </xf>
    <xf numFmtId="0" fontId="8" fillId="0" borderId="1" xfId="0" applyFont="1" applyBorder="1" applyAlignment="1">
      <alignment horizontal="center" wrapText="1"/>
    </xf>
    <xf numFmtId="0" fontId="7" fillId="0" borderId="1" xfId="0" applyFont="1" applyBorder="1" applyAlignment="1">
      <alignment wrapText="1"/>
    </xf>
    <xf numFmtId="0" fontId="8" fillId="0" borderId="1" xfId="0" applyNumberFormat="1" applyFont="1" applyBorder="1" applyAlignment="1">
      <alignment wrapText="1"/>
    </xf>
    <xf numFmtId="0" fontId="8" fillId="0" borderId="1" xfId="0" applyNumberFormat="1" applyFont="1" applyBorder="1" applyAlignment="1">
      <alignment horizontal="center" wrapText="1"/>
    </xf>
    <xf numFmtId="4" fontId="8" fillId="0" borderId="1" xfId="0" applyNumberFormat="1" applyFont="1" applyBorder="1" applyAlignment="1">
      <alignment wrapText="1"/>
    </xf>
    <xf numFmtId="4" fontId="7" fillId="0" borderId="1" xfId="0" applyNumberFormat="1" applyFont="1" applyBorder="1" applyAlignment="1">
      <alignment wrapText="1"/>
    </xf>
    <xf numFmtId="0" fontId="15" fillId="0" borderId="0" xfId="0" applyNumberFormat="1" applyFont="1" applyBorder="1" applyAlignment="1">
      <alignment wrapText="1"/>
    </xf>
    <xf numFmtId="0" fontId="8" fillId="0" borderId="0" xfId="0" applyFont="1" applyAlignment="1">
      <alignment horizontal="left"/>
    </xf>
    <xf numFmtId="0" fontId="8" fillId="0" borderId="0" xfId="0" applyNumberFormat="1" applyFont="1" applyAlignment="1">
      <alignment wrapText="1"/>
    </xf>
    <xf numFmtId="0" fontId="8" fillId="0" borderId="0" xfId="0" applyNumberFormat="1" applyFont="1" applyAlignment="1">
      <alignment horizontal="left" wrapText="1"/>
    </xf>
    <xf numFmtId="0" fontId="8" fillId="0" borderId="0" xfId="0" applyFont="1"/>
    <xf numFmtId="0" fontId="7" fillId="0" borderId="0" xfId="0" applyNumberFormat="1" applyFont="1" applyAlignment="1">
      <alignment horizontal="center" wrapText="1"/>
    </xf>
    <xf numFmtId="0" fontId="13" fillId="0" borderId="0" xfId="0" applyNumberFormat="1" applyFont="1" applyAlignment="1">
      <alignment horizontal="left" wrapText="1"/>
    </xf>
    <xf numFmtId="0" fontId="6" fillId="0" borderId="0" xfId="0" applyNumberFormat="1" applyFont="1" applyAlignment="1">
      <alignment horizontal="left" wrapText="1"/>
    </xf>
    <xf numFmtId="0" fontId="6" fillId="0" borderId="0" xfId="0" applyFont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2" fontId="2" fillId="0" borderId="1" xfId="0" applyNumberFormat="1" applyFont="1" applyBorder="1" applyAlignment="1">
      <alignment horizontal="right" wrapText="1"/>
    </xf>
    <xf numFmtId="0" fontId="0" fillId="0" borderId="0" xfId="0" applyBorder="1" applyAlignment="1">
      <alignment horizontal="center" wrapText="1"/>
    </xf>
    <xf numFmtId="2" fontId="0" fillId="0" borderId="0" xfId="0" applyNumberFormat="1" applyBorder="1" applyAlignment="1">
      <alignment horizontal="right" wrapText="1"/>
    </xf>
    <xf numFmtId="0" fontId="0" fillId="0" borderId="0" xfId="0" applyBorder="1" applyAlignment="1">
      <alignment horizontal="right" wrapText="1"/>
    </xf>
    <xf numFmtId="0" fontId="6" fillId="0" borderId="1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0" fillId="0" borderId="1" xfId="0" applyBorder="1" applyAlignment="1">
      <alignment horizontal="left" wrapText="1"/>
    </xf>
    <xf numFmtId="0" fontId="2" fillId="0" borderId="1" xfId="0" applyFont="1" applyBorder="1" applyAlignment="1">
      <alignment horizontal="left" wrapText="1"/>
    </xf>
    <xf numFmtId="2" fontId="9" fillId="0" borderId="1" xfId="0" applyNumberFormat="1" applyFont="1" applyBorder="1" applyAlignment="1">
      <alignment wrapText="1"/>
    </xf>
    <xf numFmtId="2" fontId="2" fillId="0" borderId="1" xfId="0" applyNumberFormat="1" applyFont="1" applyBorder="1" applyAlignment="1">
      <alignment wrapText="1"/>
    </xf>
    <xf numFmtId="0" fontId="2" fillId="0" borderId="14" xfId="0" applyFont="1" applyBorder="1" applyAlignment="1">
      <alignment horizontal="center" wrapText="1"/>
    </xf>
    <xf numFmtId="0" fontId="9" fillId="0" borderId="15" xfId="0" applyFont="1" applyBorder="1" applyAlignment="1">
      <alignment horizontal="center" wrapText="1"/>
    </xf>
    <xf numFmtId="0" fontId="2" fillId="0" borderId="16" xfId="0" applyFont="1" applyBorder="1" applyAlignment="1">
      <alignment horizontal="center" wrapText="1"/>
    </xf>
    <xf numFmtId="4" fontId="2" fillId="0" borderId="1" xfId="0" applyNumberFormat="1" applyFont="1" applyBorder="1" applyAlignment="1">
      <alignment wrapText="1"/>
    </xf>
    <xf numFmtId="0" fontId="2" fillId="3" borderId="16" xfId="0" applyFont="1" applyFill="1" applyBorder="1" applyAlignment="1">
      <alignment horizontal="center" wrapText="1"/>
    </xf>
    <xf numFmtId="4" fontId="2" fillId="3" borderId="1" xfId="0" applyNumberFormat="1" applyFont="1" applyFill="1" applyBorder="1" applyAlignment="1">
      <alignment wrapText="1"/>
    </xf>
    <xf numFmtId="0" fontId="2" fillId="2" borderId="16" xfId="0" applyFont="1" applyFill="1" applyBorder="1" applyAlignment="1">
      <alignment horizontal="center" wrapText="1"/>
    </xf>
    <xf numFmtId="4" fontId="20" fillId="2" borderId="1" xfId="0" applyNumberFormat="1" applyFont="1" applyFill="1" applyBorder="1" applyAlignment="1">
      <alignment wrapText="1"/>
    </xf>
    <xf numFmtId="0" fontId="2" fillId="2" borderId="17" xfId="0" applyFont="1" applyFill="1" applyBorder="1" applyAlignment="1">
      <alignment horizontal="center" wrapText="1"/>
    </xf>
    <xf numFmtId="4" fontId="2" fillId="2" borderId="18" xfId="0" applyNumberFormat="1" applyFont="1" applyFill="1" applyBorder="1" applyAlignment="1">
      <alignment wrapText="1"/>
    </xf>
    <xf numFmtId="0" fontId="9" fillId="0" borderId="0" xfId="0" applyFont="1" applyBorder="1" applyAlignment="1">
      <alignment wrapText="1"/>
    </xf>
    <xf numFmtId="0" fontId="2" fillId="0" borderId="19" xfId="0" applyFont="1" applyBorder="1" applyAlignment="1">
      <alignment wrapText="1"/>
    </xf>
    <xf numFmtId="2" fontId="9" fillId="0" borderId="20" xfId="0" applyNumberFormat="1" applyFont="1" applyBorder="1" applyAlignment="1">
      <alignment wrapText="1"/>
    </xf>
    <xf numFmtId="0" fontId="2" fillId="0" borderId="17" xfId="0" applyFont="1" applyBorder="1" applyAlignment="1">
      <alignment horizontal="center" wrapText="1"/>
    </xf>
    <xf numFmtId="2" fontId="9" fillId="0" borderId="21" xfId="0" applyNumberFormat="1" applyFont="1" applyBorder="1" applyAlignment="1">
      <alignment wrapText="1"/>
    </xf>
    <xf numFmtId="0" fontId="2" fillId="0" borderId="22" xfId="0" applyFont="1" applyBorder="1" applyAlignment="1">
      <alignment horizontal="center" wrapText="1"/>
    </xf>
    <xf numFmtId="2" fontId="2" fillId="0" borderId="23" xfId="0" applyNumberFormat="1" applyFont="1" applyBorder="1" applyAlignment="1">
      <alignment wrapText="1"/>
    </xf>
    <xf numFmtId="0" fontId="2" fillId="0" borderId="1" xfId="0" applyNumberFormat="1" applyFont="1" applyBorder="1" applyAlignment="1">
      <alignment wrapText="1"/>
    </xf>
    <xf numFmtId="0" fontId="2" fillId="0" borderId="1" xfId="0" applyNumberFormat="1" applyFont="1" applyBorder="1" applyAlignment="1">
      <alignment horizontal="center" wrapText="1"/>
    </xf>
    <xf numFmtId="4" fontId="9" fillId="0" borderId="1" xfId="0" applyNumberFormat="1" applyFont="1" applyBorder="1" applyAlignment="1">
      <alignment wrapText="1"/>
    </xf>
    <xf numFmtId="0" fontId="2" fillId="0" borderId="0" xfId="0" applyNumberFormat="1" applyFont="1" applyAlignment="1">
      <alignment wrapText="1"/>
    </xf>
    <xf numFmtId="0" fontId="2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21" fillId="0" borderId="0" xfId="0" applyFont="1" applyAlignment="1">
      <alignment wrapText="1"/>
    </xf>
    <xf numFmtId="2" fontId="21" fillId="0" borderId="0" xfId="0" applyNumberFormat="1" applyFont="1" applyAlignment="1">
      <alignment wrapText="1"/>
    </xf>
    <xf numFmtId="4" fontId="21" fillId="0" borderId="0" xfId="0" applyNumberFormat="1" applyFont="1" applyAlignment="1">
      <alignment wrapText="1"/>
    </xf>
    <xf numFmtId="0" fontId="9" fillId="0" borderId="0" xfId="0" applyNumberFormat="1" applyFont="1" applyAlignment="1">
      <alignment wrapText="1"/>
    </xf>
    <xf numFmtId="0" fontId="9" fillId="0" borderId="0" xfId="0" applyFont="1" applyAlignment="1">
      <alignment wrapText="1"/>
    </xf>
    <xf numFmtId="4" fontId="9" fillId="0" borderId="0" xfId="0" applyNumberFormat="1" applyFont="1" applyAlignment="1">
      <alignment wrapText="1"/>
    </xf>
    <xf numFmtId="2" fontId="9" fillId="0" borderId="0" xfId="0" applyNumberFormat="1" applyFont="1" applyAlignment="1">
      <alignment wrapText="1"/>
    </xf>
    <xf numFmtId="0" fontId="9" fillId="0" borderId="0" xfId="0" applyFont="1" applyAlignment="1">
      <alignment horizontal="left" wrapText="1"/>
    </xf>
    <xf numFmtId="2" fontId="9" fillId="0" borderId="0" xfId="0" applyNumberFormat="1" applyFont="1" applyAlignment="1">
      <alignment horizontal="left" wrapText="1"/>
    </xf>
    <xf numFmtId="0" fontId="9" fillId="0" borderId="0" xfId="0" applyNumberFormat="1" applyFont="1" applyAlignment="1">
      <alignment horizontal="left" wrapText="1"/>
    </xf>
    <xf numFmtId="0" fontId="19" fillId="0" borderId="0" xfId="0" applyNumberFormat="1" applyFont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right" wrapText="1"/>
    </xf>
    <xf numFmtId="0" fontId="2" fillId="0" borderId="1" xfId="0" applyFont="1" applyBorder="1" applyAlignment="1">
      <alignment horizontal="center" wrapText="1"/>
    </xf>
    <xf numFmtId="0" fontId="21" fillId="0" borderId="0" xfId="0" applyFont="1" applyBorder="1" applyAlignment="1">
      <alignment wrapText="1"/>
    </xf>
    <xf numFmtId="0" fontId="21" fillId="0" borderId="1" xfId="0" applyFont="1" applyBorder="1" applyAlignment="1">
      <alignment wrapText="1"/>
    </xf>
    <xf numFmtId="0" fontId="21" fillId="0" borderId="6" xfId="0" applyFont="1" applyBorder="1" applyAlignment="1">
      <alignment wrapText="1"/>
    </xf>
    <xf numFmtId="0" fontId="21" fillId="0" borderId="1" xfId="0" applyFont="1" applyBorder="1" applyAlignment="1">
      <alignment horizontal="center" wrapText="1"/>
    </xf>
    <xf numFmtId="2" fontId="21" fillId="0" borderId="1" xfId="0" applyNumberFormat="1" applyFont="1" applyBorder="1" applyAlignment="1">
      <alignment horizontal="right" wrapText="1"/>
    </xf>
    <xf numFmtId="0" fontId="21" fillId="0" borderId="1" xfId="0" applyFont="1" applyBorder="1" applyAlignment="1">
      <alignment horizontal="right" wrapText="1"/>
    </xf>
    <xf numFmtId="0" fontId="9" fillId="0" borderId="0" xfId="0" applyNumberFormat="1" applyFont="1" applyAlignment="1">
      <alignment wrapText="1"/>
    </xf>
    <xf numFmtId="0" fontId="9" fillId="0" borderId="0" xfId="0" applyNumberFormat="1" applyFont="1" applyAlignment="1">
      <alignment horizontal="left" wrapText="1"/>
    </xf>
    <xf numFmtId="0" fontId="2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4" fontId="20" fillId="2" borderId="6" xfId="0" applyNumberFormat="1" applyFont="1" applyFill="1" applyBorder="1" applyAlignment="1">
      <alignment wrapText="1"/>
    </xf>
    <xf numFmtId="0" fontId="0" fillId="0" borderId="0" xfId="0" applyFont="1" applyAlignment="1">
      <alignment wrapText="1"/>
    </xf>
    <xf numFmtId="2" fontId="0" fillId="0" borderId="0" xfId="0" applyNumberFormat="1" applyFont="1" applyAlignment="1">
      <alignment wrapText="1"/>
    </xf>
    <xf numFmtId="0" fontId="9" fillId="0" borderId="2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9" fillId="0" borderId="4" xfId="0" applyFont="1" applyBorder="1" applyAlignment="1">
      <alignment horizontal="left" wrapText="1"/>
    </xf>
    <xf numFmtId="0" fontId="0" fillId="4" borderId="0" xfId="0" applyFont="1" applyFill="1" applyAlignment="1">
      <alignment horizontal="center"/>
    </xf>
    <xf numFmtId="0" fontId="0" fillId="4" borderId="0" xfId="0" applyFont="1" applyFill="1"/>
    <xf numFmtId="0" fontId="0" fillId="4" borderId="0" xfId="0" applyFill="1" applyAlignment="1">
      <alignment horizontal="left"/>
    </xf>
    <xf numFmtId="0" fontId="0" fillId="4" borderId="0" xfId="0" applyFont="1" applyFill="1" applyAlignment="1">
      <alignment horizontal="right"/>
    </xf>
    <xf numFmtId="0" fontId="25" fillId="4" borderId="0" xfId="0" applyFont="1" applyFill="1" applyAlignment="1">
      <alignment horizontal="center"/>
    </xf>
    <xf numFmtId="0" fontId="0" fillId="4" borderId="0" xfId="0" applyFont="1" applyFill="1" applyAlignment="1"/>
    <xf numFmtId="0" fontId="0" fillId="4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4" borderId="25" xfId="0" applyFont="1" applyFill="1" applyBorder="1" applyAlignment="1">
      <alignment horizontal="center"/>
    </xf>
    <xf numFmtId="0" fontId="0" fillId="4" borderId="26" xfId="0" applyFont="1" applyFill="1" applyBorder="1" applyAlignment="1">
      <alignment horizontal="center"/>
    </xf>
    <xf numFmtId="0" fontId="0" fillId="4" borderId="27" xfId="0" applyFont="1" applyFill="1" applyBorder="1" applyAlignment="1">
      <alignment horizontal="center"/>
    </xf>
    <xf numFmtId="0" fontId="0" fillId="4" borderId="28" xfId="0" applyFont="1" applyFill="1" applyBorder="1" applyAlignment="1">
      <alignment horizontal="center"/>
    </xf>
    <xf numFmtId="0" fontId="0" fillId="4" borderId="16" xfId="0" applyFont="1" applyFill="1" applyBorder="1" applyAlignment="1">
      <alignment horizontal="center"/>
    </xf>
    <xf numFmtId="0" fontId="0" fillId="4" borderId="12" xfId="0" applyFill="1" applyBorder="1"/>
    <xf numFmtId="164" fontId="0" fillId="4" borderId="1" xfId="0" applyNumberForma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0" fillId="4" borderId="3" xfId="0" applyFont="1" applyFill="1" applyBorder="1" applyAlignment="1">
      <alignment horizontal="center"/>
    </xf>
    <xf numFmtId="164" fontId="0" fillId="4" borderId="1" xfId="0" applyNumberFormat="1" applyFont="1" applyFill="1" applyBorder="1" applyAlignment="1">
      <alignment horizontal="center"/>
    </xf>
    <xf numFmtId="2" fontId="0" fillId="4" borderId="1" xfId="0" applyNumberFormat="1" applyFont="1" applyFill="1" applyBorder="1" applyAlignment="1">
      <alignment horizontal="center"/>
    </xf>
    <xf numFmtId="2" fontId="0" fillId="4" borderId="20" xfId="0" applyNumberFormat="1" applyFont="1" applyFill="1" applyBorder="1" applyAlignment="1">
      <alignment horizontal="center"/>
    </xf>
    <xf numFmtId="0" fontId="0" fillId="4" borderId="4" xfId="0" applyFill="1" applyBorder="1"/>
    <xf numFmtId="0" fontId="25" fillId="4" borderId="22" xfId="0" applyFont="1" applyFill="1" applyBorder="1" applyAlignment="1">
      <alignment horizontal="center"/>
    </xf>
    <xf numFmtId="0" fontId="25" fillId="4" borderId="29" xfId="0" applyFont="1" applyFill="1" applyBorder="1"/>
    <xf numFmtId="2" fontId="25" fillId="4" borderId="18" xfId="0" applyNumberFormat="1" applyFont="1" applyFill="1" applyBorder="1" applyAlignment="1">
      <alignment horizontal="center"/>
    </xf>
    <xf numFmtId="2" fontId="25" fillId="4" borderId="23" xfId="0" applyNumberFormat="1" applyFont="1" applyFill="1" applyBorder="1" applyAlignment="1">
      <alignment horizontal="center"/>
    </xf>
    <xf numFmtId="0" fontId="0" fillId="4" borderId="14" xfId="0" applyFont="1" applyFill="1" applyBorder="1" applyAlignment="1">
      <alignment horizontal="center"/>
    </xf>
    <xf numFmtId="0" fontId="0" fillId="4" borderId="15" xfId="0" applyFill="1" applyBorder="1"/>
    <xf numFmtId="0" fontId="0" fillId="4" borderId="15" xfId="0" applyFill="1" applyBorder="1" applyAlignment="1">
      <alignment horizontal="center"/>
    </xf>
    <xf numFmtId="0" fontId="0" fillId="4" borderId="19" xfId="0" applyFont="1" applyFill="1" applyBorder="1"/>
    <xf numFmtId="0" fontId="0" fillId="4" borderId="1" xfId="0" applyFill="1" applyBorder="1"/>
    <xf numFmtId="0" fontId="0" fillId="4" borderId="1" xfId="0" applyFill="1" applyBorder="1" applyAlignment="1">
      <alignment horizontal="center"/>
    </xf>
    <xf numFmtId="0" fontId="0" fillId="4" borderId="20" xfId="0" applyFont="1" applyFill="1" applyBorder="1"/>
    <xf numFmtId="0" fontId="0" fillId="4" borderId="22" xfId="0" applyFont="1" applyFill="1" applyBorder="1" applyAlignment="1">
      <alignment horizontal="center"/>
    </xf>
    <xf numFmtId="0" fontId="0" fillId="4" borderId="18" xfId="0" applyFill="1" applyBorder="1"/>
    <xf numFmtId="0" fontId="0" fillId="4" borderId="18" xfId="0" applyFill="1" applyBorder="1" applyAlignment="1">
      <alignment horizontal="center"/>
    </xf>
    <xf numFmtId="0" fontId="0" fillId="4" borderId="23" xfId="0" applyFont="1" applyFill="1" applyBorder="1"/>
    <xf numFmtId="0" fontId="0" fillId="4" borderId="18" xfId="0" applyFont="1" applyFill="1" applyBorder="1"/>
    <xf numFmtId="0" fontId="23" fillId="4" borderId="23" xfId="0" applyFont="1" applyFill="1" applyBorder="1"/>
    <xf numFmtId="0" fontId="25" fillId="4" borderId="0" xfId="0" applyFont="1" applyFill="1"/>
    <xf numFmtId="0" fontId="23" fillId="4" borderId="18" xfId="0" applyFont="1" applyFill="1" applyBorder="1"/>
    <xf numFmtId="0" fontId="23" fillId="4" borderId="15" xfId="0" applyFont="1" applyFill="1" applyBorder="1" applyAlignment="1">
      <alignment horizontal="center"/>
    </xf>
    <xf numFmtId="164" fontId="23" fillId="4" borderId="23" xfId="0" applyNumberFormat="1" applyFont="1" applyFill="1" applyBorder="1"/>
    <xf numFmtId="2" fontId="23" fillId="4" borderId="23" xfId="0" applyNumberFormat="1" applyFont="1" applyFill="1" applyBorder="1"/>
    <xf numFmtId="2" fontId="0" fillId="0" borderId="0" xfId="0" applyNumberFormat="1" applyAlignment="1">
      <alignment wrapText="1"/>
    </xf>
    <xf numFmtId="9" fontId="0" fillId="0" borderId="0" xfId="0" applyNumberFormat="1" applyFont="1" applyAlignment="1">
      <alignment wrapText="1"/>
    </xf>
    <xf numFmtId="10" fontId="0" fillId="0" borderId="0" xfId="0" applyNumberFormat="1" applyFont="1" applyAlignment="1">
      <alignment wrapText="1"/>
    </xf>
    <xf numFmtId="0" fontId="2" fillId="0" borderId="0" xfId="0" applyNumberFormat="1" applyFont="1" applyAlignment="1">
      <alignment horizontal="left" wrapText="1"/>
    </xf>
    <xf numFmtId="0" fontId="2" fillId="3" borderId="2" xfId="0" applyFont="1" applyFill="1" applyBorder="1" applyAlignment="1">
      <alignment horizontal="left" wrapText="1" indent="1"/>
    </xf>
    <xf numFmtId="0" fontId="2" fillId="3" borderId="3" xfId="0" applyFont="1" applyFill="1" applyBorder="1" applyAlignment="1">
      <alignment horizontal="left" wrapText="1" indent="1"/>
    </xf>
    <xf numFmtId="0" fontId="2" fillId="3" borderId="4" xfId="0" applyFont="1" applyFill="1" applyBorder="1" applyAlignment="1">
      <alignment horizontal="left" wrapText="1" indent="1"/>
    </xf>
    <xf numFmtId="0" fontId="20" fillId="2" borderId="2" xfId="0" applyFont="1" applyFill="1" applyBorder="1" applyAlignment="1">
      <alignment horizontal="left" wrapText="1" indent="1"/>
    </xf>
    <xf numFmtId="0" fontId="20" fillId="2" borderId="3" xfId="0" applyFont="1" applyFill="1" applyBorder="1" applyAlignment="1">
      <alignment horizontal="left" wrapText="1" indent="1"/>
    </xf>
    <xf numFmtId="0" fontId="20" fillId="2" borderId="4" xfId="0" applyFont="1" applyFill="1" applyBorder="1" applyAlignment="1">
      <alignment horizontal="left" wrapText="1" indent="1"/>
    </xf>
    <xf numFmtId="0" fontId="8" fillId="0" borderId="1" xfId="0" applyFont="1" applyBorder="1" applyAlignment="1">
      <alignment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wrapText="1"/>
    </xf>
    <xf numFmtId="0" fontId="4" fillId="0" borderId="0" xfId="0" applyFont="1" applyBorder="1" applyAlignment="1">
      <alignment horizontal="right" wrapText="1"/>
    </xf>
    <xf numFmtId="0" fontId="1" fillId="0" borderId="1" xfId="0" applyFont="1" applyBorder="1" applyAlignment="1">
      <alignment horizontal="center" wrapText="1"/>
    </xf>
    <xf numFmtId="0" fontId="7" fillId="0" borderId="1" xfId="0" applyFont="1" applyBorder="1" applyAlignment="1">
      <alignment wrapText="1"/>
    </xf>
    <xf numFmtId="0" fontId="12" fillId="2" borderId="1" xfId="0" applyFont="1" applyFill="1" applyBorder="1" applyAlignment="1">
      <alignment wrapText="1"/>
    </xf>
    <xf numFmtId="0" fontId="8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7" fillId="0" borderId="2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7" fillId="0" borderId="4" xfId="0" applyFont="1" applyBorder="1" applyAlignment="1">
      <alignment horizontal="left" wrapText="1"/>
    </xf>
    <xf numFmtId="0" fontId="8" fillId="0" borderId="2" xfId="0" applyFont="1" applyBorder="1" applyAlignment="1">
      <alignment horizontal="left" wrapText="1"/>
    </xf>
    <xf numFmtId="0" fontId="8" fillId="0" borderId="3" xfId="0" applyFont="1" applyBorder="1" applyAlignment="1">
      <alignment horizontal="left" wrapText="1"/>
    </xf>
    <xf numFmtId="0" fontId="8" fillId="0" borderId="4" xfId="0" applyFont="1" applyBorder="1" applyAlignment="1">
      <alignment horizontal="left" wrapText="1"/>
    </xf>
    <xf numFmtId="0" fontId="13" fillId="2" borderId="1" xfId="0" applyFont="1" applyFill="1" applyBorder="1" applyAlignment="1">
      <alignment wrapText="1"/>
    </xf>
    <xf numFmtId="10" fontId="13" fillId="0" borderId="3" xfId="0" applyNumberFormat="1" applyFont="1" applyBorder="1" applyAlignment="1">
      <alignment horizontal="right" wrapText="1"/>
    </xf>
    <xf numFmtId="0" fontId="8" fillId="0" borderId="1" xfId="0" applyFont="1" applyBorder="1" applyAlignment="1">
      <alignment horizontal="left" wrapText="1"/>
    </xf>
    <xf numFmtId="0" fontId="0" fillId="0" borderId="3" xfId="0" applyBorder="1"/>
    <xf numFmtId="0" fontId="0" fillId="0" borderId="4" xfId="0" applyBorder="1"/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8" fillId="0" borderId="0" xfId="0" applyNumberFormat="1" applyFont="1" applyAlignment="1">
      <alignment horizontal="left" wrapText="1"/>
    </xf>
    <xf numFmtId="0" fontId="7" fillId="0" borderId="3" xfId="0" applyNumberFormat="1" applyFont="1" applyBorder="1" applyAlignment="1">
      <alignment horizontal="right" wrapText="1"/>
    </xf>
    <xf numFmtId="0" fontId="7" fillId="0" borderId="1" xfId="0" applyNumberFormat="1" applyFont="1" applyBorder="1" applyAlignment="1">
      <alignment horizontal="center" wrapText="1"/>
    </xf>
    <xf numFmtId="0" fontId="8" fillId="0" borderId="1" xfId="0" applyNumberFormat="1" applyFont="1" applyBorder="1" applyAlignment="1">
      <alignment horizontal="left" wrapText="1"/>
    </xf>
    <xf numFmtId="0" fontId="15" fillId="0" borderId="5" xfId="0" applyNumberFormat="1" applyFont="1" applyBorder="1" applyAlignment="1">
      <alignment horizontal="left" wrapText="1"/>
    </xf>
    <xf numFmtId="0" fontId="16" fillId="0" borderId="0" xfId="0" applyNumberFormat="1" applyFont="1" applyBorder="1" applyAlignment="1">
      <alignment horizontal="left" wrapText="1"/>
    </xf>
    <xf numFmtId="0" fontId="20" fillId="0" borderId="0" xfId="0" applyFont="1" applyAlignment="1">
      <alignment wrapText="1"/>
    </xf>
    <xf numFmtId="0" fontId="2" fillId="0" borderId="15" xfId="0" applyFont="1" applyBorder="1" applyAlignment="1">
      <alignment horizontal="center" wrapText="1"/>
    </xf>
    <xf numFmtId="0" fontId="20" fillId="0" borderId="13" xfId="0" applyFont="1" applyBorder="1" applyAlignment="1">
      <alignment horizontal="right" wrapText="1"/>
    </xf>
    <xf numFmtId="0" fontId="19" fillId="0" borderId="0" xfId="0" applyNumberFormat="1" applyFont="1" applyAlignment="1">
      <alignment horizontal="center" wrapText="1"/>
    </xf>
    <xf numFmtId="0" fontId="7" fillId="0" borderId="0" xfId="0" applyNumberFormat="1" applyFont="1" applyAlignment="1">
      <alignment horizontal="center" wrapText="1"/>
    </xf>
    <xf numFmtId="0" fontId="6" fillId="0" borderId="0" xfId="0" applyNumberFormat="1" applyFont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9" fillId="0" borderId="7" xfId="0" applyFont="1" applyBorder="1" applyAlignment="1">
      <alignment wrapText="1"/>
    </xf>
    <xf numFmtId="0" fontId="2" fillId="0" borderId="6" xfId="0" applyFont="1" applyBorder="1" applyAlignment="1">
      <alignment wrapText="1"/>
    </xf>
    <xf numFmtId="0" fontId="15" fillId="0" borderId="6" xfId="0" applyFont="1" applyBorder="1" applyAlignment="1">
      <alignment wrapText="1"/>
    </xf>
    <xf numFmtId="0" fontId="9" fillId="0" borderId="6" xfId="0" applyFont="1" applyBorder="1" applyAlignment="1">
      <alignment wrapText="1"/>
    </xf>
    <xf numFmtId="0" fontId="2" fillId="0" borderId="7" xfId="0" applyFont="1" applyBorder="1" applyAlignment="1">
      <alignment wrapText="1"/>
    </xf>
    <xf numFmtId="0" fontId="2" fillId="0" borderId="15" xfId="0" applyFont="1" applyBorder="1" applyAlignment="1">
      <alignment wrapText="1"/>
    </xf>
    <xf numFmtId="0" fontId="9" fillId="0" borderId="2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9" fillId="0" borderId="4" xfId="0" applyFont="1" applyBorder="1" applyAlignment="1">
      <alignment horizontal="left" wrapText="1"/>
    </xf>
    <xf numFmtId="10" fontId="20" fillId="0" borderId="13" xfId="0" applyNumberFormat="1" applyFont="1" applyBorder="1" applyAlignment="1">
      <alignment horizontal="right" wrapText="1"/>
    </xf>
    <xf numFmtId="0" fontId="2" fillId="3" borderId="1" xfId="0" applyFont="1" applyFill="1" applyBorder="1" applyAlignment="1">
      <alignment wrapText="1"/>
    </xf>
    <xf numFmtId="0" fontId="20" fillId="2" borderId="1" xfId="0" applyFont="1" applyFill="1" applyBorder="1" applyAlignment="1">
      <alignment wrapText="1"/>
    </xf>
    <xf numFmtId="0" fontId="9" fillId="0" borderId="2" xfId="0" applyFont="1" applyBorder="1" applyAlignment="1">
      <alignment wrapText="1"/>
    </xf>
    <xf numFmtId="0" fontId="9" fillId="0" borderId="3" xfId="0" applyFont="1" applyBorder="1" applyAlignment="1">
      <alignment wrapText="1"/>
    </xf>
    <xf numFmtId="0" fontId="9" fillId="0" borderId="4" xfId="0" applyFont="1" applyBorder="1" applyAlignment="1">
      <alignment wrapText="1"/>
    </xf>
    <xf numFmtId="0" fontId="2" fillId="0" borderId="18" xfId="0" applyFont="1" applyBorder="1" applyAlignment="1">
      <alignment wrapText="1"/>
    </xf>
    <xf numFmtId="0" fontId="9" fillId="0" borderId="18" xfId="0" applyFont="1" applyBorder="1" applyAlignment="1">
      <alignment wrapText="1"/>
    </xf>
    <xf numFmtId="0" fontId="20" fillId="0" borderId="24" xfId="0" applyNumberFormat="1" applyFont="1" applyBorder="1" applyAlignment="1">
      <alignment horizontal="right" wrapText="1"/>
    </xf>
    <xf numFmtId="0" fontId="9" fillId="0" borderId="2" xfId="0" applyNumberFormat="1" applyFont="1" applyBorder="1" applyAlignment="1">
      <alignment horizontal="left" wrapText="1"/>
    </xf>
    <xf numFmtId="0" fontId="9" fillId="0" borderId="3" xfId="0" applyNumberFormat="1" applyFont="1" applyBorder="1" applyAlignment="1">
      <alignment horizontal="left" wrapText="1"/>
    </xf>
    <xf numFmtId="0" fontId="9" fillId="0" borderId="4" xfId="0" applyNumberFormat="1" applyFont="1" applyBorder="1" applyAlignment="1">
      <alignment horizontal="left" wrapText="1"/>
    </xf>
    <xf numFmtId="0" fontId="2" fillId="0" borderId="2" xfId="0" applyNumberFormat="1" applyFont="1" applyBorder="1" applyAlignment="1">
      <alignment horizontal="center" wrapText="1"/>
    </xf>
    <xf numFmtId="0" fontId="2" fillId="0" borderId="3" xfId="0" applyNumberFormat="1" applyFont="1" applyBorder="1" applyAlignment="1">
      <alignment horizontal="center" wrapText="1"/>
    </xf>
    <xf numFmtId="0" fontId="2" fillId="0" borderId="4" xfId="0" applyNumberFormat="1" applyFont="1" applyBorder="1" applyAlignment="1">
      <alignment horizontal="center" wrapText="1"/>
    </xf>
    <xf numFmtId="0" fontId="15" fillId="0" borderId="0" xfId="0" applyNumberFormat="1" applyFont="1" applyBorder="1" applyAlignment="1">
      <alignment horizontal="left" wrapText="1"/>
    </xf>
    <xf numFmtId="0" fontId="2" fillId="0" borderId="0" xfId="0" applyNumberFormat="1" applyFont="1" applyBorder="1" applyAlignment="1">
      <alignment wrapText="1"/>
    </xf>
    <xf numFmtId="0" fontId="9" fillId="0" borderId="0" xfId="0" applyNumberFormat="1" applyFont="1" applyAlignment="1">
      <alignment horizontal="left" wrapText="1"/>
    </xf>
    <xf numFmtId="0" fontId="9" fillId="0" borderId="0" xfId="0" applyNumberFormat="1" applyFont="1" applyAlignment="1">
      <alignment wrapText="1"/>
    </xf>
    <xf numFmtId="0" fontId="2" fillId="0" borderId="0" xfId="0" applyNumberFormat="1" applyFont="1" applyAlignment="1">
      <alignment horizontal="center" wrapText="1"/>
    </xf>
    <xf numFmtId="0" fontId="4" fillId="0" borderId="1" xfId="0" applyFont="1" applyBorder="1" applyAlignment="1">
      <alignment wrapText="1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0" fontId="0" fillId="0" borderId="0" xfId="0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21" fillId="0" borderId="6" xfId="0" applyFont="1" applyBorder="1" applyAlignment="1">
      <alignment horizontal="center" wrapText="1"/>
    </xf>
    <xf numFmtId="0" fontId="21" fillId="0" borderId="7" xfId="0" applyFont="1" applyBorder="1" applyAlignment="1">
      <alignment horizontal="center" wrapText="1"/>
    </xf>
    <xf numFmtId="0" fontId="21" fillId="0" borderId="6" xfId="0" applyFont="1" applyBorder="1" applyAlignment="1">
      <alignment horizontal="right" wrapText="1"/>
    </xf>
    <xf numFmtId="0" fontId="21" fillId="0" borderId="7" xfId="0" applyFont="1" applyBorder="1" applyAlignment="1">
      <alignment horizontal="right" wrapText="1"/>
    </xf>
    <xf numFmtId="0" fontId="21" fillId="0" borderId="9" xfId="0" applyFont="1" applyBorder="1" applyAlignment="1">
      <alignment horizontal="center" wrapText="1"/>
    </xf>
    <xf numFmtId="0" fontId="21" fillId="0" borderId="10" xfId="0" applyFont="1" applyBorder="1" applyAlignment="1">
      <alignment horizontal="center" wrapText="1"/>
    </xf>
    <xf numFmtId="0" fontId="21" fillId="0" borderId="11" xfId="0" applyFont="1" applyBorder="1" applyAlignment="1">
      <alignment horizontal="center" wrapText="1"/>
    </xf>
    <xf numFmtId="0" fontId="21" fillId="0" borderId="12" xfId="0" applyFont="1" applyBorder="1" applyAlignment="1">
      <alignment horizontal="center" wrapText="1"/>
    </xf>
    <xf numFmtId="2" fontId="21" fillId="0" borderId="6" xfId="0" applyNumberFormat="1" applyFont="1" applyBorder="1" applyAlignment="1">
      <alignment horizontal="right" wrapText="1"/>
    </xf>
    <xf numFmtId="2" fontId="21" fillId="0" borderId="7" xfId="0" applyNumberFormat="1" applyFont="1" applyBorder="1" applyAlignment="1">
      <alignment horizontal="right" wrapText="1"/>
    </xf>
    <xf numFmtId="0" fontId="21" fillId="0" borderId="1" xfId="0" applyFont="1" applyBorder="1" applyAlignment="1">
      <alignment horizontal="right" wrapText="1"/>
    </xf>
    <xf numFmtId="0" fontId="2" fillId="0" borderId="6" xfId="0" applyFont="1" applyBorder="1" applyAlignment="1">
      <alignment horizontal="right" wrapText="1"/>
    </xf>
    <xf numFmtId="0" fontId="2" fillId="0" borderId="8" xfId="0" applyFont="1" applyBorder="1" applyAlignment="1">
      <alignment horizontal="right" wrapText="1"/>
    </xf>
    <xf numFmtId="0" fontId="2" fillId="0" borderId="7" xfId="0" applyFont="1" applyBorder="1" applyAlignment="1">
      <alignment horizontal="right" wrapText="1"/>
    </xf>
    <xf numFmtId="0" fontId="2" fillId="0" borderId="1" xfId="0" applyFont="1" applyBorder="1" applyAlignment="1">
      <alignment horizontal="right" wrapText="1"/>
    </xf>
    <xf numFmtId="0" fontId="2" fillId="0" borderId="6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2" fontId="2" fillId="0" borderId="6" xfId="0" applyNumberFormat="1" applyFont="1" applyBorder="1" applyAlignment="1">
      <alignment horizontal="right" wrapText="1"/>
    </xf>
    <xf numFmtId="2" fontId="2" fillId="0" borderId="8" xfId="0" applyNumberFormat="1" applyFont="1" applyBorder="1" applyAlignment="1">
      <alignment horizontal="right" wrapText="1"/>
    </xf>
    <xf numFmtId="2" fontId="2" fillId="0" borderId="7" xfId="0" applyNumberFormat="1" applyFont="1" applyBorder="1" applyAlignment="1">
      <alignment horizontal="right" wrapText="1"/>
    </xf>
    <xf numFmtId="0" fontId="15" fillId="0" borderId="1" xfId="0" applyFont="1" applyBorder="1" applyAlignment="1">
      <alignment horizontal="center" wrapText="1"/>
    </xf>
    <xf numFmtId="0" fontId="2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1" fillId="0" borderId="1" xfId="0" applyFont="1" applyBorder="1" applyAlignment="1">
      <alignment wrapText="1"/>
    </xf>
    <xf numFmtId="0" fontId="20" fillId="0" borderId="1" xfId="0" applyFont="1" applyBorder="1" applyAlignment="1">
      <alignment horizontal="center" wrapText="1"/>
    </xf>
    <xf numFmtId="0" fontId="26" fillId="0" borderId="0" xfId="0" applyNumberFormat="1" applyFont="1" applyAlignment="1">
      <alignment horizontal="left" wrapText="1"/>
    </xf>
    <xf numFmtId="0" fontId="2" fillId="0" borderId="0" xfId="0" applyNumberFormat="1" applyFont="1" applyAlignment="1">
      <alignment horizontal="left" wrapText="1"/>
    </xf>
    <xf numFmtId="0" fontId="0" fillId="4" borderId="1" xfId="0" applyFont="1" applyFill="1" applyBorder="1" applyAlignment="1">
      <alignment horizontal="center"/>
    </xf>
    <xf numFmtId="0" fontId="24" fillId="4" borderId="0" xfId="0" applyFont="1" applyFill="1" applyAlignment="1">
      <alignment horizontal="center"/>
    </xf>
    <xf numFmtId="0" fontId="0" fillId="4" borderId="0" xfId="0" applyFont="1" applyFill="1" applyAlignment="1">
      <alignment horizontal="center"/>
    </xf>
    <xf numFmtId="0" fontId="0" fillId="4" borderId="14" xfId="0" applyFont="1" applyFill="1" applyBorder="1" applyAlignment="1">
      <alignment horizontal="center" vertical="center" wrapText="1"/>
    </xf>
    <xf numFmtId="0" fontId="0" fillId="4" borderId="16" xfId="0" applyFont="1" applyFill="1" applyBorder="1" applyAlignment="1">
      <alignment horizontal="center" vertical="center" wrapText="1"/>
    </xf>
    <xf numFmtId="0" fontId="0" fillId="4" borderId="15" xfId="0" applyFont="1" applyFill="1" applyBorder="1" applyAlignment="1">
      <alignment horizontal="center" vertical="center" wrapText="1"/>
    </xf>
    <xf numFmtId="0" fontId="0" fillId="4" borderId="1" xfId="0" applyFont="1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 wrapText="1"/>
    </xf>
    <xf numFmtId="0" fontId="0" fillId="4" borderId="19" xfId="0" applyFill="1" applyBorder="1" applyAlignment="1">
      <alignment horizontal="center" vertical="center" wrapText="1"/>
    </xf>
    <xf numFmtId="0" fontId="0" fillId="4" borderId="20" xfId="0" applyFont="1" applyFill="1" applyBorder="1" applyAlignment="1">
      <alignment horizontal="center" vertical="center" wrapText="1"/>
    </xf>
    <xf numFmtId="0" fontId="25" fillId="4" borderId="30" xfId="0" applyFont="1" applyFill="1" applyBorder="1" applyAlignment="1">
      <alignment horizontal="center" vertical="center"/>
    </xf>
    <xf numFmtId="0" fontId="0" fillId="4" borderId="15" xfId="0" applyFont="1" applyFill="1" applyBorder="1" applyAlignment="1">
      <alignment horizontal="center"/>
    </xf>
    <xf numFmtId="0" fontId="0" fillId="4" borderId="18" xfId="0" applyFont="1" applyFill="1" applyBorder="1" applyAlignment="1">
      <alignment horizontal="center"/>
    </xf>
    <xf numFmtId="0" fontId="25" fillId="4" borderId="0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97"/>
  <sheetViews>
    <sheetView topLeftCell="B28" workbookViewId="0">
      <selection activeCell="B52" sqref="B52:G52"/>
    </sheetView>
  </sheetViews>
  <sheetFormatPr defaultRowHeight="15"/>
  <cols>
    <col min="1" max="1" width="0.140625" style="1" hidden="1" customWidth="1"/>
    <col min="2" max="2" width="4.7109375" style="1" customWidth="1"/>
    <col min="3" max="3" width="34.5703125" style="1" customWidth="1"/>
    <col min="4" max="4" width="19.28515625" style="1" customWidth="1"/>
    <col min="5" max="5" width="9.140625" style="1"/>
    <col min="6" max="6" width="14.5703125" style="1" customWidth="1"/>
    <col min="7" max="7" width="14.7109375" style="1" customWidth="1"/>
    <col min="8" max="256" width="9.140625" style="1"/>
    <col min="257" max="257" width="0" style="1" hidden="1" customWidth="1"/>
    <col min="258" max="258" width="4.7109375" style="1" customWidth="1"/>
    <col min="259" max="259" width="34.5703125" style="1" customWidth="1"/>
    <col min="260" max="260" width="19.28515625" style="1" customWidth="1"/>
    <col min="261" max="261" width="9.140625" style="1"/>
    <col min="262" max="262" width="14.5703125" style="1" customWidth="1"/>
    <col min="263" max="263" width="14.7109375" style="1" customWidth="1"/>
    <col min="264" max="512" width="9.140625" style="1"/>
    <col min="513" max="513" width="0" style="1" hidden="1" customWidth="1"/>
    <col min="514" max="514" width="4.7109375" style="1" customWidth="1"/>
    <col min="515" max="515" width="34.5703125" style="1" customWidth="1"/>
    <col min="516" max="516" width="19.28515625" style="1" customWidth="1"/>
    <col min="517" max="517" width="9.140625" style="1"/>
    <col min="518" max="518" width="14.5703125" style="1" customWidth="1"/>
    <col min="519" max="519" width="14.7109375" style="1" customWidth="1"/>
    <col min="520" max="768" width="9.140625" style="1"/>
    <col min="769" max="769" width="0" style="1" hidden="1" customWidth="1"/>
    <col min="770" max="770" width="4.7109375" style="1" customWidth="1"/>
    <col min="771" max="771" width="34.5703125" style="1" customWidth="1"/>
    <col min="772" max="772" width="19.28515625" style="1" customWidth="1"/>
    <col min="773" max="773" width="9.140625" style="1"/>
    <col min="774" max="774" width="14.5703125" style="1" customWidth="1"/>
    <col min="775" max="775" width="14.7109375" style="1" customWidth="1"/>
    <col min="776" max="1024" width="9.140625" style="1"/>
    <col min="1025" max="1025" width="0" style="1" hidden="1" customWidth="1"/>
    <col min="1026" max="1026" width="4.7109375" style="1" customWidth="1"/>
    <col min="1027" max="1027" width="34.5703125" style="1" customWidth="1"/>
    <col min="1028" max="1028" width="19.28515625" style="1" customWidth="1"/>
    <col min="1029" max="1029" width="9.140625" style="1"/>
    <col min="1030" max="1030" width="14.5703125" style="1" customWidth="1"/>
    <col min="1031" max="1031" width="14.7109375" style="1" customWidth="1"/>
    <col min="1032" max="1280" width="9.140625" style="1"/>
    <col min="1281" max="1281" width="0" style="1" hidden="1" customWidth="1"/>
    <col min="1282" max="1282" width="4.7109375" style="1" customWidth="1"/>
    <col min="1283" max="1283" width="34.5703125" style="1" customWidth="1"/>
    <col min="1284" max="1284" width="19.28515625" style="1" customWidth="1"/>
    <col min="1285" max="1285" width="9.140625" style="1"/>
    <col min="1286" max="1286" width="14.5703125" style="1" customWidth="1"/>
    <col min="1287" max="1287" width="14.7109375" style="1" customWidth="1"/>
    <col min="1288" max="1536" width="9.140625" style="1"/>
    <col min="1537" max="1537" width="0" style="1" hidden="1" customWidth="1"/>
    <col min="1538" max="1538" width="4.7109375" style="1" customWidth="1"/>
    <col min="1539" max="1539" width="34.5703125" style="1" customWidth="1"/>
    <col min="1540" max="1540" width="19.28515625" style="1" customWidth="1"/>
    <col min="1541" max="1541" width="9.140625" style="1"/>
    <col min="1542" max="1542" width="14.5703125" style="1" customWidth="1"/>
    <col min="1543" max="1543" width="14.7109375" style="1" customWidth="1"/>
    <col min="1544" max="1792" width="9.140625" style="1"/>
    <col min="1793" max="1793" width="0" style="1" hidden="1" customWidth="1"/>
    <col min="1794" max="1794" width="4.7109375" style="1" customWidth="1"/>
    <col min="1795" max="1795" width="34.5703125" style="1" customWidth="1"/>
    <col min="1796" max="1796" width="19.28515625" style="1" customWidth="1"/>
    <col min="1797" max="1797" width="9.140625" style="1"/>
    <col min="1798" max="1798" width="14.5703125" style="1" customWidth="1"/>
    <col min="1799" max="1799" width="14.7109375" style="1" customWidth="1"/>
    <col min="1800" max="2048" width="9.140625" style="1"/>
    <col min="2049" max="2049" width="0" style="1" hidden="1" customWidth="1"/>
    <col min="2050" max="2050" width="4.7109375" style="1" customWidth="1"/>
    <col min="2051" max="2051" width="34.5703125" style="1" customWidth="1"/>
    <col min="2052" max="2052" width="19.28515625" style="1" customWidth="1"/>
    <col min="2053" max="2053" width="9.140625" style="1"/>
    <col min="2054" max="2054" width="14.5703125" style="1" customWidth="1"/>
    <col min="2055" max="2055" width="14.7109375" style="1" customWidth="1"/>
    <col min="2056" max="2304" width="9.140625" style="1"/>
    <col min="2305" max="2305" width="0" style="1" hidden="1" customWidth="1"/>
    <col min="2306" max="2306" width="4.7109375" style="1" customWidth="1"/>
    <col min="2307" max="2307" width="34.5703125" style="1" customWidth="1"/>
    <col min="2308" max="2308" width="19.28515625" style="1" customWidth="1"/>
    <col min="2309" max="2309" width="9.140625" style="1"/>
    <col min="2310" max="2310" width="14.5703125" style="1" customWidth="1"/>
    <col min="2311" max="2311" width="14.7109375" style="1" customWidth="1"/>
    <col min="2312" max="2560" width="9.140625" style="1"/>
    <col min="2561" max="2561" width="0" style="1" hidden="1" customWidth="1"/>
    <col min="2562" max="2562" width="4.7109375" style="1" customWidth="1"/>
    <col min="2563" max="2563" width="34.5703125" style="1" customWidth="1"/>
    <col min="2564" max="2564" width="19.28515625" style="1" customWidth="1"/>
    <col min="2565" max="2565" width="9.140625" style="1"/>
    <col min="2566" max="2566" width="14.5703125" style="1" customWidth="1"/>
    <col min="2567" max="2567" width="14.7109375" style="1" customWidth="1"/>
    <col min="2568" max="2816" width="9.140625" style="1"/>
    <col min="2817" max="2817" width="0" style="1" hidden="1" customWidth="1"/>
    <col min="2818" max="2818" width="4.7109375" style="1" customWidth="1"/>
    <col min="2819" max="2819" width="34.5703125" style="1" customWidth="1"/>
    <col min="2820" max="2820" width="19.28515625" style="1" customWidth="1"/>
    <col min="2821" max="2821" width="9.140625" style="1"/>
    <col min="2822" max="2822" width="14.5703125" style="1" customWidth="1"/>
    <col min="2823" max="2823" width="14.7109375" style="1" customWidth="1"/>
    <col min="2824" max="3072" width="9.140625" style="1"/>
    <col min="3073" max="3073" width="0" style="1" hidden="1" customWidth="1"/>
    <col min="3074" max="3074" width="4.7109375" style="1" customWidth="1"/>
    <col min="3075" max="3075" width="34.5703125" style="1" customWidth="1"/>
    <col min="3076" max="3076" width="19.28515625" style="1" customWidth="1"/>
    <col min="3077" max="3077" width="9.140625" style="1"/>
    <col min="3078" max="3078" width="14.5703125" style="1" customWidth="1"/>
    <col min="3079" max="3079" width="14.7109375" style="1" customWidth="1"/>
    <col min="3080" max="3328" width="9.140625" style="1"/>
    <col min="3329" max="3329" width="0" style="1" hidden="1" customWidth="1"/>
    <col min="3330" max="3330" width="4.7109375" style="1" customWidth="1"/>
    <col min="3331" max="3331" width="34.5703125" style="1" customWidth="1"/>
    <col min="3332" max="3332" width="19.28515625" style="1" customWidth="1"/>
    <col min="3333" max="3333" width="9.140625" style="1"/>
    <col min="3334" max="3334" width="14.5703125" style="1" customWidth="1"/>
    <col min="3335" max="3335" width="14.7109375" style="1" customWidth="1"/>
    <col min="3336" max="3584" width="9.140625" style="1"/>
    <col min="3585" max="3585" width="0" style="1" hidden="1" customWidth="1"/>
    <col min="3586" max="3586" width="4.7109375" style="1" customWidth="1"/>
    <col min="3587" max="3587" width="34.5703125" style="1" customWidth="1"/>
    <col min="3588" max="3588" width="19.28515625" style="1" customWidth="1"/>
    <col min="3589" max="3589" width="9.140625" style="1"/>
    <col min="3590" max="3590" width="14.5703125" style="1" customWidth="1"/>
    <col min="3591" max="3591" width="14.7109375" style="1" customWidth="1"/>
    <col min="3592" max="3840" width="9.140625" style="1"/>
    <col min="3841" max="3841" width="0" style="1" hidden="1" customWidth="1"/>
    <col min="3842" max="3842" width="4.7109375" style="1" customWidth="1"/>
    <col min="3843" max="3843" width="34.5703125" style="1" customWidth="1"/>
    <col min="3844" max="3844" width="19.28515625" style="1" customWidth="1"/>
    <col min="3845" max="3845" width="9.140625" style="1"/>
    <col min="3846" max="3846" width="14.5703125" style="1" customWidth="1"/>
    <col min="3847" max="3847" width="14.7109375" style="1" customWidth="1"/>
    <col min="3848" max="4096" width="9.140625" style="1"/>
    <col min="4097" max="4097" width="0" style="1" hidden="1" customWidth="1"/>
    <col min="4098" max="4098" width="4.7109375" style="1" customWidth="1"/>
    <col min="4099" max="4099" width="34.5703125" style="1" customWidth="1"/>
    <col min="4100" max="4100" width="19.28515625" style="1" customWidth="1"/>
    <col min="4101" max="4101" width="9.140625" style="1"/>
    <col min="4102" max="4102" width="14.5703125" style="1" customWidth="1"/>
    <col min="4103" max="4103" width="14.7109375" style="1" customWidth="1"/>
    <col min="4104" max="4352" width="9.140625" style="1"/>
    <col min="4353" max="4353" width="0" style="1" hidden="1" customWidth="1"/>
    <col min="4354" max="4354" width="4.7109375" style="1" customWidth="1"/>
    <col min="4355" max="4355" width="34.5703125" style="1" customWidth="1"/>
    <col min="4356" max="4356" width="19.28515625" style="1" customWidth="1"/>
    <col min="4357" max="4357" width="9.140625" style="1"/>
    <col min="4358" max="4358" width="14.5703125" style="1" customWidth="1"/>
    <col min="4359" max="4359" width="14.7109375" style="1" customWidth="1"/>
    <col min="4360" max="4608" width="9.140625" style="1"/>
    <col min="4609" max="4609" width="0" style="1" hidden="1" customWidth="1"/>
    <col min="4610" max="4610" width="4.7109375" style="1" customWidth="1"/>
    <col min="4611" max="4611" width="34.5703125" style="1" customWidth="1"/>
    <col min="4612" max="4612" width="19.28515625" style="1" customWidth="1"/>
    <col min="4613" max="4613" width="9.140625" style="1"/>
    <col min="4614" max="4614" width="14.5703125" style="1" customWidth="1"/>
    <col min="4615" max="4615" width="14.7109375" style="1" customWidth="1"/>
    <col min="4616" max="4864" width="9.140625" style="1"/>
    <col min="4865" max="4865" width="0" style="1" hidden="1" customWidth="1"/>
    <col min="4866" max="4866" width="4.7109375" style="1" customWidth="1"/>
    <col min="4867" max="4867" width="34.5703125" style="1" customWidth="1"/>
    <col min="4868" max="4868" width="19.28515625" style="1" customWidth="1"/>
    <col min="4869" max="4869" width="9.140625" style="1"/>
    <col min="4870" max="4870" width="14.5703125" style="1" customWidth="1"/>
    <col min="4871" max="4871" width="14.7109375" style="1" customWidth="1"/>
    <col min="4872" max="5120" width="9.140625" style="1"/>
    <col min="5121" max="5121" width="0" style="1" hidden="1" customWidth="1"/>
    <col min="5122" max="5122" width="4.7109375" style="1" customWidth="1"/>
    <col min="5123" max="5123" width="34.5703125" style="1" customWidth="1"/>
    <col min="5124" max="5124" width="19.28515625" style="1" customWidth="1"/>
    <col min="5125" max="5125" width="9.140625" style="1"/>
    <col min="5126" max="5126" width="14.5703125" style="1" customWidth="1"/>
    <col min="5127" max="5127" width="14.7109375" style="1" customWidth="1"/>
    <col min="5128" max="5376" width="9.140625" style="1"/>
    <col min="5377" max="5377" width="0" style="1" hidden="1" customWidth="1"/>
    <col min="5378" max="5378" width="4.7109375" style="1" customWidth="1"/>
    <col min="5379" max="5379" width="34.5703125" style="1" customWidth="1"/>
    <col min="5380" max="5380" width="19.28515625" style="1" customWidth="1"/>
    <col min="5381" max="5381" width="9.140625" style="1"/>
    <col min="5382" max="5382" width="14.5703125" style="1" customWidth="1"/>
    <col min="5383" max="5383" width="14.7109375" style="1" customWidth="1"/>
    <col min="5384" max="5632" width="9.140625" style="1"/>
    <col min="5633" max="5633" width="0" style="1" hidden="1" customWidth="1"/>
    <col min="5634" max="5634" width="4.7109375" style="1" customWidth="1"/>
    <col min="5635" max="5635" width="34.5703125" style="1" customWidth="1"/>
    <col min="5636" max="5636" width="19.28515625" style="1" customWidth="1"/>
    <col min="5637" max="5637" width="9.140625" style="1"/>
    <col min="5638" max="5638" width="14.5703125" style="1" customWidth="1"/>
    <col min="5639" max="5639" width="14.7109375" style="1" customWidth="1"/>
    <col min="5640" max="5888" width="9.140625" style="1"/>
    <col min="5889" max="5889" width="0" style="1" hidden="1" customWidth="1"/>
    <col min="5890" max="5890" width="4.7109375" style="1" customWidth="1"/>
    <col min="5891" max="5891" width="34.5703125" style="1" customWidth="1"/>
    <col min="5892" max="5892" width="19.28515625" style="1" customWidth="1"/>
    <col min="5893" max="5893" width="9.140625" style="1"/>
    <col min="5894" max="5894" width="14.5703125" style="1" customWidth="1"/>
    <col min="5895" max="5895" width="14.7109375" style="1" customWidth="1"/>
    <col min="5896" max="6144" width="9.140625" style="1"/>
    <col min="6145" max="6145" width="0" style="1" hidden="1" customWidth="1"/>
    <col min="6146" max="6146" width="4.7109375" style="1" customWidth="1"/>
    <col min="6147" max="6147" width="34.5703125" style="1" customWidth="1"/>
    <col min="6148" max="6148" width="19.28515625" style="1" customWidth="1"/>
    <col min="6149" max="6149" width="9.140625" style="1"/>
    <col min="6150" max="6150" width="14.5703125" style="1" customWidth="1"/>
    <col min="6151" max="6151" width="14.7109375" style="1" customWidth="1"/>
    <col min="6152" max="6400" width="9.140625" style="1"/>
    <col min="6401" max="6401" width="0" style="1" hidden="1" customWidth="1"/>
    <col min="6402" max="6402" width="4.7109375" style="1" customWidth="1"/>
    <col min="6403" max="6403" width="34.5703125" style="1" customWidth="1"/>
    <col min="6404" max="6404" width="19.28515625" style="1" customWidth="1"/>
    <col min="6405" max="6405" width="9.140625" style="1"/>
    <col min="6406" max="6406" width="14.5703125" style="1" customWidth="1"/>
    <col min="6407" max="6407" width="14.7109375" style="1" customWidth="1"/>
    <col min="6408" max="6656" width="9.140625" style="1"/>
    <col min="6657" max="6657" width="0" style="1" hidden="1" customWidth="1"/>
    <col min="6658" max="6658" width="4.7109375" style="1" customWidth="1"/>
    <col min="6659" max="6659" width="34.5703125" style="1" customWidth="1"/>
    <col min="6660" max="6660" width="19.28515625" style="1" customWidth="1"/>
    <col min="6661" max="6661" width="9.140625" style="1"/>
    <col min="6662" max="6662" width="14.5703125" style="1" customWidth="1"/>
    <col min="6663" max="6663" width="14.7109375" style="1" customWidth="1"/>
    <col min="6664" max="6912" width="9.140625" style="1"/>
    <col min="6913" max="6913" width="0" style="1" hidden="1" customWidth="1"/>
    <col min="6914" max="6914" width="4.7109375" style="1" customWidth="1"/>
    <col min="6915" max="6915" width="34.5703125" style="1" customWidth="1"/>
    <col min="6916" max="6916" width="19.28515625" style="1" customWidth="1"/>
    <col min="6917" max="6917" width="9.140625" style="1"/>
    <col min="6918" max="6918" width="14.5703125" style="1" customWidth="1"/>
    <col min="6919" max="6919" width="14.7109375" style="1" customWidth="1"/>
    <col min="6920" max="7168" width="9.140625" style="1"/>
    <col min="7169" max="7169" width="0" style="1" hidden="1" customWidth="1"/>
    <col min="7170" max="7170" width="4.7109375" style="1" customWidth="1"/>
    <col min="7171" max="7171" width="34.5703125" style="1" customWidth="1"/>
    <col min="7172" max="7172" width="19.28515625" style="1" customWidth="1"/>
    <col min="7173" max="7173" width="9.140625" style="1"/>
    <col min="7174" max="7174" width="14.5703125" style="1" customWidth="1"/>
    <col min="7175" max="7175" width="14.7109375" style="1" customWidth="1"/>
    <col min="7176" max="7424" width="9.140625" style="1"/>
    <col min="7425" max="7425" width="0" style="1" hidden="1" customWidth="1"/>
    <col min="7426" max="7426" width="4.7109375" style="1" customWidth="1"/>
    <col min="7427" max="7427" width="34.5703125" style="1" customWidth="1"/>
    <col min="7428" max="7428" width="19.28515625" style="1" customWidth="1"/>
    <col min="7429" max="7429" width="9.140625" style="1"/>
    <col min="7430" max="7430" width="14.5703125" style="1" customWidth="1"/>
    <col min="7431" max="7431" width="14.7109375" style="1" customWidth="1"/>
    <col min="7432" max="7680" width="9.140625" style="1"/>
    <col min="7681" max="7681" width="0" style="1" hidden="1" customWidth="1"/>
    <col min="7682" max="7682" width="4.7109375" style="1" customWidth="1"/>
    <col min="7683" max="7683" width="34.5703125" style="1" customWidth="1"/>
    <col min="7684" max="7684" width="19.28515625" style="1" customWidth="1"/>
    <col min="7685" max="7685" width="9.140625" style="1"/>
    <col min="7686" max="7686" width="14.5703125" style="1" customWidth="1"/>
    <col min="7687" max="7687" width="14.7109375" style="1" customWidth="1"/>
    <col min="7688" max="7936" width="9.140625" style="1"/>
    <col min="7937" max="7937" width="0" style="1" hidden="1" customWidth="1"/>
    <col min="7938" max="7938" width="4.7109375" style="1" customWidth="1"/>
    <col min="7939" max="7939" width="34.5703125" style="1" customWidth="1"/>
    <col min="7940" max="7940" width="19.28515625" style="1" customWidth="1"/>
    <col min="7941" max="7941" width="9.140625" style="1"/>
    <col min="7942" max="7942" width="14.5703125" style="1" customWidth="1"/>
    <col min="7943" max="7943" width="14.7109375" style="1" customWidth="1"/>
    <col min="7944" max="8192" width="9.140625" style="1"/>
    <col min="8193" max="8193" width="0" style="1" hidden="1" customWidth="1"/>
    <col min="8194" max="8194" width="4.7109375" style="1" customWidth="1"/>
    <col min="8195" max="8195" width="34.5703125" style="1" customWidth="1"/>
    <col min="8196" max="8196" width="19.28515625" style="1" customWidth="1"/>
    <col min="8197" max="8197" width="9.140625" style="1"/>
    <col min="8198" max="8198" width="14.5703125" style="1" customWidth="1"/>
    <col min="8199" max="8199" width="14.7109375" style="1" customWidth="1"/>
    <col min="8200" max="8448" width="9.140625" style="1"/>
    <col min="8449" max="8449" width="0" style="1" hidden="1" customWidth="1"/>
    <col min="8450" max="8450" width="4.7109375" style="1" customWidth="1"/>
    <col min="8451" max="8451" width="34.5703125" style="1" customWidth="1"/>
    <col min="8452" max="8452" width="19.28515625" style="1" customWidth="1"/>
    <col min="8453" max="8453" width="9.140625" style="1"/>
    <col min="8454" max="8454" width="14.5703125" style="1" customWidth="1"/>
    <col min="8455" max="8455" width="14.7109375" style="1" customWidth="1"/>
    <col min="8456" max="8704" width="9.140625" style="1"/>
    <col min="8705" max="8705" width="0" style="1" hidden="1" customWidth="1"/>
    <col min="8706" max="8706" width="4.7109375" style="1" customWidth="1"/>
    <col min="8707" max="8707" width="34.5703125" style="1" customWidth="1"/>
    <col min="8708" max="8708" width="19.28515625" style="1" customWidth="1"/>
    <col min="8709" max="8709" width="9.140625" style="1"/>
    <col min="8710" max="8710" width="14.5703125" style="1" customWidth="1"/>
    <col min="8711" max="8711" width="14.7109375" style="1" customWidth="1"/>
    <col min="8712" max="8960" width="9.140625" style="1"/>
    <col min="8961" max="8961" width="0" style="1" hidden="1" customWidth="1"/>
    <col min="8962" max="8962" width="4.7109375" style="1" customWidth="1"/>
    <col min="8963" max="8963" width="34.5703125" style="1" customWidth="1"/>
    <col min="8964" max="8964" width="19.28515625" style="1" customWidth="1"/>
    <col min="8965" max="8965" width="9.140625" style="1"/>
    <col min="8966" max="8966" width="14.5703125" style="1" customWidth="1"/>
    <col min="8967" max="8967" width="14.7109375" style="1" customWidth="1"/>
    <col min="8968" max="9216" width="9.140625" style="1"/>
    <col min="9217" max="9217" width="0" style="1" hidden="1" customWidth="1"/>
    <col min="9218" max="9218" width="4.7109375" style="1" customWidth="1"/>
    <col min="9219" max="9219" width="34.5703125" style="1" customWidth="1"/>
    <col min="9220" max="9220" width="19.28515625" style="1" customWidth="1"/>
    <col min="9221" max="9221" width="9.140625" style="1"/>
    <col min="9222" max="9222" width="14.5703125" style="1" customWidth="1"/>
    <col min="9223" max="9223" width="14.7109375" style="1" customWidth="1"/>
    <col min="9224" max="9472" width="9.140625" style="1"/>
    <col min="9473" max="9473" width="0" style="1" hidden="1" customWidth="1"/>
    <col min="9474" max="9474" width="4.7109375" style="1" customWidth="1"/>
    <col min="9475" max="9475" width="34.5703125" style="1" customWidth="1"/>
    <col min="9476" max="9476" width="19.28515625" style="1" customWidth="1"/>
    <col min="9477" max="9477" width="9.140625" style="1"/>
    <col min="9478" max="9478" width="14.5703125" style="1" customWidth="1"/>
    <col min="9479" max="9479" width="14.7109375" style="1" customWidth="1"/>
    <col min="9480" max="9728" width="9.140625" style="1"/>
    <col min="9729" max="9729" width="0" style="1" hidden="1" customWidth="1"/>
    <col min="9730" max="9730" width="4.7109375" style="1" customWidth="1"/>
    <col min="9731" max="9731" width="34.5703125" style="1" customWidth="1"/>
    <col min="9732" max="9732" width="19.28515625" style="1" customWidth="1"/>
    <col min="9733" max="9733" width="9.140625" style="1"/>
    <col min="9734" max="9734" width="14.5703125" style="1" customWidth="1"/>
    <col min="9735" max="9735" width="14.7109375" style="1" customWidth="1"/>
    <col min="9736" max="9984" width="9.140625" style="1"/>
    <col min="9985" max="9985" width="0" style="1" hidden="1" customWidth="1"/>
    <col min="9986" max="9986" width="4.7109375" style="1" customWidth="1"/>
    <col min="9987" max="9987" width="34.5703125" style="1" customWidth="1"/>
    <col min="9988" max="9988" width="19.28515625" style="1" customWidth="1"/>
    <col min="9989" max="9989" width="9.140625" style="1"/>
    <col min="9990" max="9990" width="14.5703125" style="1" customWidth="1"/>
    <col min="9991" max="9991" width="14.7109375" style="1" customWidth="1"/>
    <col min="9992" max="10240" width="9.140625" style="1"/>
    <col min="10241" max="10241" width="0" style="1" hidden="1" customWidth="1"/>
    <col min="10242" max="10242" width="4.7109375" style="1" customWidth="1"/>
    <col min="10243" max="10243" width="34.5703125" style="1" customWidth="1"/>
    <col min="10244" max="10244" width="19.28515625" style="1" customWidth="1"/>
    <col min="10245" max="10245" width="9.140625" style="1"/>
    <col min="10246" max="10246" width="14.5703125" style="1" customWidth="1"/>
    <col min="10247" max="10247" width="14.7109375" style="1" customWidth="1"/>
    <col min="10248" max="10496" width="9.140625" style="1"/>
    <col min="10497" max="10497" width="0" style="1" hidden="1" customWidth="1"/>
    <col min="10498" max="10498" width="4.7109375" style="1" customWidth="1"/>
    <col min="10499" max="10499" width="34.5703125" style="1" customWidth="1"/>
    <col min="10500" max="10500" width="19.28515625" style="1" customWidth="1"/>
    <col min="10501" max="10501" width="9.140625" style="1"/>
    <col min="10502" max="10502" width="14.5703125" style="1" customWidth="1"/>
    <col min="10503" max="10503" width="14.7109375" style="1" customWidth="1"/>
    <col min="10504" max="10752" width="9.140625" style="1"/>
    <col min="10753" max="10753" width="0" style="1" hidden="1" customWidth="1"/>
    <col min="10754" max="10754" width="4.7109375" style="1" customWidth="1"/>
    <col min="10755" max="10755" width="34.5703125" style="1" customWidth="1"/>
    <col min="10756" max="10756" width="19.28515625" style="1" customWidth="1"/>
    <col min="10757" max="10757" width="9.140625" style="1"/>
    <col min="10758" max="10758" width="14.5703125" style="1" customWidth="1"/>
    <col min="10759" max="10759" width="14.7109375" style="1" customWidth="1"/>
    <col min="10760" max="11008" width="9.140625" style="1"/>
    <col min="11009" max="11009" width="0" style="1" hidden="1" customWidth="1"/>
    <col min="11010" max="11010" width="4.7109375" style="1" customWidth="1"/>
    <col min="11011" max="11011" width="34.5703125" style="1" customWidth="1"/>
    <col min="11012" max="11012" width="19.28515625" style="1" customWidth="1"/>
    <col min="11013" max="11013" width="9.140625" style="1"/>
    <col min="11014" max="11014" width="14.5703125" style="1" customWidth="1"/>
    <col min="11015" max="11015" width="14.7109375" style="1" customWidth="1"/>
    <col min="11016" max="11264" width="9.140625" style="1"/>
    <col min="11265" max="11265" width="0" style="1" hidden="1" customWidth="1"/>
    <col min="11266" max="11266" width="4.7109375" style="1" customWidth="1"/>
    <col min="11267" max="11267" width="34.5703125" style="1" customWidth="1"/>
    <col min="11268" max="11268" width="19.28515625" style="1" customWidth="1"/>
    <col min="11269" max="11269" width="9.140625" style="1"/>
    <col min="11270" max="11270" width="14.5703125" style="1" customWidth="1"/>
    <col min="11271" max="11271" width="14.7109375" style="1" customWidth="1"/>
    <col min="11272" max="11520" width="9.140625" style="1"/>
    <col min="11521" max="11521" width="0" style="1" hidden="1" customWidth="1"/>
    <col min="11522" max="11522" width="4.7109375" style="1" customWidth="1"/>
    <col min="11523" max="11523" width="34.5703125" style="1" customWidth="1"/>
    <col min="11524" max="11524" width="19.28515625" style="1" customWidth="1"/>
    <col min="11525" max="11525" width="9.140625" style="1"/>
    <col min="11526" max="11526" width="14.5703125" style="1" customWidth="1"/>
    <col min="11527" max="11527" width="14.7109375" style="1" customWidth="1"/>
    <col min="11528" max="11776" width="9.140625" style="1"/>
    <col min="11777" max="11777" width="0" style="1" hidden="1" customWidth="1"/>
    <col min="11778" max="11778" width="4.7109375" style="1" customWidth="1"/>
    <col min="11779" max="11779" width="34.5703125" style="1" customWidth="1"/>
    <col min="11780" max="11780" width="19.28515625" style="1" customWidth="1"/>
    <col min="11781" max="11781" width="9.140625" style="1"/>
    <col min="11782" max="11782" width="14.5703125" style="1" customWidth="1"/>
    <col min="11783" max="11783" width="14.7109375" style="1" customWidth="1"/>
    <col min="11784" max="12032" width="9.140625" style="1"/>
    <col min="12033" max="12033" width="0" style="1" hidden="1" customWidth="1"/>
    <col min="12034" max="12034" width="4.7109375" style="1" customWidth="1"/>
    <col min="12035" max="12035" width="34.5703125" style="1" customWidth="1"/>
    <col min="12036" max="12036" width="19.28515625" style="1" customWidth="1"/>
    <col min="12037" max="12037" width="9.140625" style="1"/>
    <col min="12038" max="12038" width="14.5703125" style="1" customWidth="1"/>
    <col min="12039" max="12039" width="14.7109375" style="1" customWidth="1"/>
    <col min="12040" max="12288" width="9.140625" style="1"/>
    <col min="12289" max="12289" width="0" style="1" hidden="1" customWidth="1"/>
    <col min="12290" max="12290" width="4.7109375" style="1" customWidth="1"/>
    <col min="12291" max="12291" width="34.5703125" style="1" customWidth="1"/>
    <col min="12292" max="12292" width="19.28515625" style="1" customWidth="1"/>
    <col min="12293" max="12293" width="9.140625" style="1"/>
    <col min="12294" max="12294" width="14.5703125" style="1" customWidth="1"/>
    <col min="12295" max="12295" width="14.7109375" style="1" customWidth="1"/>
    <col min="12296" max="12544" width="9.140625" style="1"/>
    <col min="12545" max="12545" width="0" style="1" hidden="1" customWidth="1"/>
    <col min="12546" max="12546" width="4.7109375" style="1" customWidth="1"/>
    <col min="12547" max="12547" width="34.5703125" style="1" customWidth="1"/>
    <col min="12548" max="12548" width="19.28515625" style="1" customWidth="1"/>
    <col min="12549" max="12549" width="9.140625" style="1"/>
    <col min="12550" max="12550" width="14.5703125" style="1" customWidth="1"/>
    <col min="12551" max="12551" width="14.7109375" style="1" customWidth="1"/>
    <col min="12552" max="12800" width="9.140625" style="1"/>
    <col min="12801" max="12801" width="0" style="1" hidden="1" customWidth="1"/>
    <col min="12802" max="12802" width="4.7109375" style="1" customWidth="1"/>
    <col min="12803" max="12803" width="34.5703125" style="1" customWidth="1"/>
    <col min="12804" max="12804" width="19.28515625" style="1" customWidth="1"/>
    <col min="12805" max="12805" width="9.140625" style="1"/>
    <col min="12806" max="12806" width="14.5703125" style="1" customWidth="1"/>
    <col min="12807" max="12807" width="14.7109375" style="1" customWidth="1"/>
    <col min="12808" max="13056" width="9.140625" style="1"/>
    <col min="13057" max="13057" width="0" style="1" hidden="1" customWidth="1"/>
    <col min="13058" max="13058" width="4.7109375" style="1" customWidth="1"/>
    <col min="13059" max="13059" width="34.5703125" style="1" customWidth="1"/>
    <col min="13060" max="13060" width="19.28515625" style="1" customWidth="1"/>
    <col min="13061" max="13061" width="9.140625" style="1"/>
    <col min="13062" max="13062" width="14.5703125" style="1" customWidth="1"/>
    <col min="13063" max="13063" width="14.7109375" style="1" customWidth="1"/>
    <col min="13064" max="13312" width="9.140625" style="1"/>
    <col min="13313" max="13313" width="0" style="1" hidden="1" customWidth="1"/>
    <col min="13314" max="13314" width="4.7109375" style="1" customWidth="1"/>
    <col min="13315" max="13315" width="34.5703125" style="1" customWidth="1"/>
    <col min="13316" max="13316" width="19.28515625" style="1" customWidth="1"/>
    <col min="13317" max="13317" width="9.140625" style="1"/>
    <col min="13318" max="13318" width="14.5703125" style="1" customWidth="1"/>
    <col min="13319" max="13319" width="14.7109375" style="1" customWidth="1"/>
    <col min="13320" max="13568" width="9.140625" style="1"/>
    <col min="13569" max="13569" width="0" style="1" hidden="1" customWidth="1"/>
    <col min="13570" max="13570" width="4.7109375" style="1" customWidth="1"/>
    <col min="13571" max="13571" width="34.5703125" style="1" customWidth="1"/>
    <col min="13572" max="13572" width="19.28515625" style="1" customWidth="1"/>
    <col min="13573" max="13573" width="9.140625" style="1"/>
    <col min="13574" max="13574" width="14.5703125" style="1" customWidth="1"/>
    <col min="13575" max="13575" width="14.7109375" style="1" customWidth="1"/>
    <col min="13576" max="13824" width="9.140625" style="1"/>
    <col min="13825" max="13825" width="0" style="1" hidden="1" customWidth="1"/>
    <col min="13826" max="13826" width="4.7109375" style="1" customWidth="1"/>
    <col min="13827" max="13827" width="34.5703125" style="1" customWidth="1"/>
    <col min="13828" max="13828" width="19.28515625" style="1" customWidth="1"/>
    <col min="13829" max="13829" width="9.140625" style="1"/>
    <col min="13830" max="13830" width="14.5703125" style="1" customWidth="1"/>
    <col min="13831" max="13831" width="14.7109375" style="1" customWidth="1"/>
    <col min="13832" max="14080" width="9.140625" style="1"/>
    <col min="14081" max="14081" width="0" style="1" hidden="1" customWidth="1"/>
    <col min="14082" max="14082" width="4.7109375" style="1" customWidth="1"/>
    <col min="14083" max="14083" width="34.5703125" style="1" customWidth="1"/>
    <col min="14084" max="14084" width="19.28515625" style="1" customWidth="1"/>
    <col min="14085" max="14085" width="9.140625" style="1"/>
    <col min="14086" max="14086" width="14.5703125" style="1" customWidth="1"/>
    <col min="14087" max="14087" width="14.7109375" style="1" customWidth="1"/>
    <col min="14088" max="14336" width="9.140625" style="1"/>
    <col min="14337" max="14337" width="0" style="1" hidden="1" customWidth="1"/>
    <col min="14338" max="14338" width="4.7109375" style="1" customWidth="1"/>
    <col min="14339" max="14339" width="34.5703125" style="1" customWidth="1"/>
    <col min="14340" max="14340" width="19.28515625" style="1" customWidth="1"/>
    <col min="14341" max="14341" width="9.140625" style="1"/>
    <col min="14342" max="14342" width="14.5703125" style="1" customWidth="1"/>
    <col min="14343" max="14343" width="14.7109375" style="1" customWidth="1"/>
    <col min="14344" max="14592" width="9.140625" style="1"/>
    <col min="14593" max="14593" width="0" style="1" hidden="1" customWidth="1"/>
    <col min="14594" max="14594" width="4.7109375" style="1" customWidth="1"/>
    <col min="14595" max="14595" width="34.5703125" style="1" customWidth="1"/>
    <col min="14596" max="14596" width="19.28515625" style="1" customWidth="1"/>
    <col min="14597" max="14597" width="9.140625" style="1"/>
    <col min="14598" max="14598" width="14.5703125" style="1" customWidth="1"/>
    <col min="14599" max="14599" width="14.7109375" style="1" customWidth="1"/>
    <col min="14600" max="14848" width="9.140625" style="1"/>
    <col min="14849" max="14849" width="0" style="1" hidden="1" customWidth="1"/>
    <col min="14850" max="14850" width="4.7109375" style="1" customWidth="1"/>
    <col min="14851" max="14851" width="34.5703125" style="1" customWidth="1"/>
    <col min="14852" max="14852" width="19.28515625" style="1" customWidth="1"/>
    <col min="14853" max="14853" width="9.140625" style="1"/>
    <col min="14854" max="14854" width="14.5703125" style="1" customWidth="1"/>
    <col min="14855" max="14855" width="14.7109375" style="1" customWidth="1"/>
    <col min="14856" max="15104" width="9.140625" style="1"/>
    <col min="15105" max="15105" width="0" style="1" hidden="1" customWidth="1"/>
    <col min="15106" max="15106" width="4.7109375" style="1" customWidth="1"/>
    <col min="15107" max="15107" width="34.5703125" style="1" customWidth="1"/>
    <col min="15108" max="15108" width="19.28515625" style="1" customWidth="1"/>
    <col min="15109" max="15109" width="9.140625" style="1"/>
    <col min="15110" max="15110" width="14.5703125" style="1" customWidth="1"/>
    <col min="15111" max="15111" width="14.7109375" style="1" customWidth="1"/>
    <col min="15112" max="15360" width="9.140625" style="1"/>
    <col min="15361" max="15361" width="0" style="1" hidden="1" customWidth="1"/>
    <col min="15362" max="15362" width="4.7109375" style="1" customWidth="1"/>
    <col min="15363" max="15363" width="34.5703125" style="1" customWidth="1"/>
    <col min="15364" max="15364" width="19.28515625" style="1" customWidth="1"/>
    <col min="15365" max="15365" width="9.140625" style="1"/>
    <col min="15366" max="15366" width="14.5703125" style="1" customWidth="1"/>
    <col min="15367" max="15367" width="14.7109375" style="1" customWidth="1"/>
    <col min="15368" max="15616" width="9.140625" style="1"/>
    <col min="15617" max="15617" width="0" style="1" hidden="1" customWidth="1"/>
    <col min="15618" max="15618" width="4.7109375" style="1" customWidth="1"/>
    <col min="15619" max="15619" width="34.5703125" style="1" customWidth="1"/>
    <col min="15620" max="15620" width="19.28515625" style="1" customWidth="1"/>
    <col min="15621" max="15621" width="9.140625" style="1"/>
    <col min="15622" max="15622" width="14.5703125" style="1" customWidth="1"/>
    <col min="15623" max="15623" width="14.7109375" style="1" customWidth="1"/>
    <col min="15624" max="15872" width="9.140625" style="1"/>
    <col min="15873" max="15873" width="0" style="1" hidden="1" customWidth="1"/>
    <col min="15874" max="15874" width="4.7109375" style="1" customWidth="1"/>
    <col min="15875" max="15875" width="34.5703125" style="1" customWidth="1"/>
    <col min="15876" max="15876" width="19.28515625" style="1" customWidth="1"/>
    <col min="15877" max="15877" width="9.140625" style="1"/>
    <col min="15878" max="15878" width="14.5703125" style="1" customWidth="1"/>
    <col min="15879" max="15879" width="14.7109375" style="1" customWidth="1"/>
    <col min="15880" max="16128" width="9.140625" style="1"/>
    <col min="16129" max="16129" width="0" style="1" hidden="1" customWidth="1"/>
    <col min="16130" max="16130" width="4.7109375" style="1" customWidth="1"/>
    <col min="16131" max="16131" width="34.5703125" style="1" customWidth="1"/>
    <col min="16132" max="16132" width="19.28515625" style="1" customWidth="1"/>
    <col min="16133" max="16133" width="9.140625" style="1"/>
    <col min="16134" max="16134" width="14.5703125" style="1" customWidth="1"/>
    <col min="16135" max="16135" width="14.7109375" style="1" customWidth="1"/>
    <col min="16136" max="16384" width="9.140625" style="1"/>
  </cols>
  <sheetData>
    <row r="1" spans="2:7" ht="19.5" customHeight="1">
      <c r="B1" s="147" t="s">
        <v>0</v>
      </c>
      <c r="C1" s="147"/>
      <c r="D1" s="147"/>
      <c r="E1" s="147"/>
      <c r="F1" s="147"/>
      <c r="G1" s="147"/>
    </row>
    <row r="2" spans="2:7" ht="39.75" customHeight="1">
      <c r="B2" s="148" t="s">
        <v>1</v>
      </c>
      <c r="C2" s="148"/>
      <c r="D2" s="148"/>
      <c r="E2" s="148"/>
      <c r="F2" s="148"/>
      <c r="G2" s="148"/>
    </row>
    <row r="3" spans="2:7" ht="14.25" customHeight="1">
      <c r="B3" s="2"/>
      <c r="C3" s="149" t="s">
        <v>2</v>
      </c>
      <c r="D3" s="149"/>
      <c r="E3" s="149"/>
      <c r="F3" s="149"/>
      <c r="G3" s="149"/>
    </row>
    <row r="4" spans="2:7" ht="13.5" customHeight="1">
      <c r="B4" s="3" t="s">
        <v>3</v>
      </c>
      <c r="C4" s="150"/>
      <c r="D4" s="150"/>
      <c r="E4" s="150"/>
      <c r="F4" s="150"/>
      <c r="G4" s="4" t="s">
        <v>4</v>
      </c>
    </row>
    <row r="5" spans="2:7">
      <c r="B5" s="5">
        <v>1</v>
      </c>
      <c r="C5" s="151" t="s">
        <v>5</v>
      </c>
      <c r="D5" s="151"/>
      <c r="E5" s="151"/>
      <c r="F5" s="151"/>
      <c r="G5" s="6"/>
    </row>
    <row r="6" spans="2:7">
      <c r="B6" s="5"/>
      <c r="C6" s="146" t="s">
        <v>6</v>
      </c>
      <c r="D6" s="146"/>
      <c r="E6" s="146"/>
      <c r="F6" s="146"/>
      <c r="G6" s="6">
        <v>1169.9100000000001</v>
      </c>
    </row>
    <row r="7" spans="2:7">
      <c r="B7" s="5"/>
      <c r="C7" s="146" t="s">
        <v>7</v>
      </c>
      <c r="D7" s="146"/>
      <c r="E7" s="146"/>
      <c r="F7" s="146"/>
      <c r="G7" s="6">
        <v>1110.82</v>
      </c>
    </row>
    <row r="8" spans="2:7" ht="8.25" customHeight="1">
      <c r="B8" s="5"/>
      <c r="C8" s="153"/>
      <c r="D8" s="153"/>
      <c r="E8" s="153"/>
      <c r="F8" s="153"/>
      <c r="G8" s="6"/>
    </row>
    <row r="9" spans="2:7" ht="17.25" customHeight="1">
      <c r="B9" s="5">
        <v>2</v>
      </c>
      <c r="C9" s="154" t="s">
        <v>8</v>
      </c>
      <c r="D9" s="155"/>
      <c r="E9" s="155"/>
      <c r="F9" s="155"/>
      <c r="G9" s="8">
        <f>G10+G11+G12+G13+G14</f>
        <v>1366.8700000000003</v>
      </c>
    </row>
    <row r="10" spans="2:7" ht="17.25" customHeight="1">
      <c r="B10" s="5"/>
      <c r="C10" s="146" t="s">
        <v>9</v>
      </c>
      <c r="D10" s="146"/>
      <c r="E10" s="146"/>
      <c r="F10" s="146"/>
      <c r="G10" s="6">
        <v>694.4</v>
      </c>
    </row>
    <row r="11" spans="2:7">
      <c r="B11" s="5"/>
      <c r="C11" s="151" t="s">
        <v>10</v>
      </c>
      <c r="D11" s="156"/>
      <c r="E11" s="156"/>
      <c r="F11" s="156"/>
      <c r="G11" s="8">
        <v>453.02</v>
      </c>
    </row>
    <row r="12" spans="2:7" ht="18" customHeight="1">
      <c r="B12" s="5"/>
      <c r="C12" s="146" t="s">
        <v>11</v>
      </c>
      <c r="D12" s="146"/>
      <c r="E12" s="146"/>
      <c r="F12" s="146"/>
      <c r="G12" s="6">
        <v>84.15</v>
      </c>
    </row>
    <row r="13" spans="2:7" ht="27" customHeight="1">
      <c r="B13" s="5"/>
      <c r="C13" s="146" t="s">
        <v>12</v>
      </c>
      <c r="D13" s="146"/>
      <c r="E13" s="146"/>
      <c r="F13" s="146"/>
      <c r="G13" s="6">
        <v>67.92</v>
      </c>
    </row>
    <row r="14" spans="2:7" ht="18" customHeight="1">
      <c r="B14" s="5"/>
      <c r="C14" s="146" t="s">
        <v>13</v>
      </c>
      <c r="D14" s="146"/>
      <c r="E14" s="146"/>
      <c r="F14" s="146"/>
      <c r="G14" s="6">
        <v>67.38</v>
      </c>
    </row>
    <row r="15" spans="2:7" ht="21" customHeight="1">
      <c r="B15" s="5">
        <v>3</v>
      </c>
      <c r="C15" s="151" t="s">
        <v>14</v>
      </c>
      <c r="D15" s="151"/>
      <c r="E15" s="151"/>
      <c r="F15" s="151"/>
      <c r="G15" s="8">
        <v>804.66</v>
      </c>
    </row>
    <row r="16" spans="2:7" ht="18.75" customHeight="1">
      <c r="B16" s="5">
        <v>4</v>
      </c>
      <c r="C16" s="151" t="s">
        <v>15</v>
      </c>
      <c r="D16" s="151"/>
      <c r="E16" s="151"/>
      <c r="F16" s="151"/>
      <c r="G16" s="8">
        <v>417.49</v>
      </c>
    </row>
    <row r="17" spans="2:7" ht="10.5" customHeight="1">
      <c r="B17" s="5"/>
      <c r="C17" s="157"/>
      <c r="D17" s="158"/>
      <c r="E17" s="158"/>
      <c r="F17" s="159"/>
      <c r="G17" s="8"/>
    </row>
    <row r="18" spans="2:7" ht="23.25" customHeight="1">
      <c r="B18" s="9">
        <v>5</v>
      </c>
      <c r="C18" s="152" t="s">
        <v>16</v>
      </c>
      <c r="D18" s="152"/>
      <c r="E18" s="152"/>
      <c r="F18" s="152"/>
      <c r="G18" s="10">
        <f>G6-G7+G16</f>
        <v>476.58000000000015</v>
      </c>
    </row>
    <row r="19" spans="2:7" ht="23.25" customHeight="1">
      <c r="B19" s="9">
        <v>6</v>
      </c>
      <c r="C19" s="163" t="s">
        <v>17</v>
      </c>
      <c r="D19" s="163"/>
      <c r="E19" s="163"/>
      <c r="F19" s="163"/>
      <c r="G19" s="11">
        <f>G15+G9-G7</f>
        <v>1060.7100000000003</v>
      </c>
    </row>
    <row r="20" spans="2:7" ht="18" customHeight="1">
      <c r="B20" s="164" t="s">
        <v>18</v>
      </c>
      <c r="C20" s="164"/>
      <c r="D20" s="164"/>
      <c r="E20" s="164"/>
      <c r="F20" s="164"/>
      <c r="G20" s="164"/>
    </row>
    <row r="21" spans="2:7">
      <c r="B21" s="12" t="s">
        <v>19</v>
      </c>
      <c r="C21" s="151" t="s">
        <v>20</v>
      </c>
      <c r="D21" s="151"/>
      <c r="E21" s="151"/>
      <c r="F21" s="151"/>
      <c r="G21" s="13" t="s">
        <v>21</v>
      </c>
    </row>
    <row r="22" spans="2:7" ht="18" customHeight="1">
      <c r="B22" s="12">
        <v>1</v>
      </c>
      <c r="C22" s="146" t="s">
        <v>22</v>
      </c>
      <c r="D22" s="146"/>
      <c r="E22" s="146"/>
      <c r="F22" s="146"/>
      <c r="G22" s="6">
        <v>0.47</v>
      </c>
    </row>
    <row r="23" spans="2:7" ht="15.75" customHeight="1">
      <c r="B23" s="12">
        <v>2</v>
      </c>
      <c r="C23" s="165" t="s">
        <v>23</v>
      </c>
      <c r="D23" s="165"/>
      <c r="E23" s="165"/>
      <c r="F23" s="165"/>
      <c r="G23" s="6">
        <v>9.23</v>
      </c>
    </row>
    <row r="24" spans="2:7" ht="15.75" customHeight="1">
      <c r="B24" s="12">
        <v>3</v>
      </c>
      <c r="C24" s="160" t="s">
        <v>24</v>
      </c>
      <c r="D24" s="161"/>
      <c r="E24" s="161"/>
      <c r="F24" s="162"/>
      <c r="G24" s="6">
        <v>2.2200000000000002</v>
      </c>
    </row>
    <row r="25" spans="2:7" ht="15.75" customHeight="1">
      <c r="B25" s="12">
        <v>4</v>
      </c>
      <c r="C25" s="160" t="s">
        <v>25</v>
      </c>
      <c r="D25" s="161"/>
      <c r="E25" s="161"/>
      <c r="F25" s="162"/>
      <c r="G25" s="6">
        <v>28.9</v>
      </c>
    </row>
    <row r="26" spans="2:7" ht="15.75" customHeight="1">
      <c r="B26" s="12">
        <v>5</v>
      </c>
      <c r="C26" s="160" t="s">
        <v>26</v>
      </c>
      <c r="D26" s="161"/>
      <c r="E26" s="161"/>
      <c r="F26" s="162"/>
      <c r="G26" s="6">
        <v>20.2</v>
      </c>
    </row>
    <row r="27" spans="2:7" ht="15.75" customHeight="1">
      <c r="B27" s="12">
        <v>6</v>
      </c>
      <c r="C27" s="160" t="s">
        <v>27</v>
      </c>
      <c r="D27" s="166"/>
      <c r="E27" s="166"/>
      <c r="F27" s="167"/>
      <c r="G27" s="6">
        <v>4.66</v>
      </c>
    </row>
    <row r="28" spans="2:7" ht="15.75" customHeight="1">
      <c r="B28" s="12">
        <v>7</v>
      </c>
      <c r="C28" s="160" t="s">
        <v>28</v>
      </c>
      <c r="D28" s="161"/>
      <c r="E28" s="161"/>
      <c r="F28" s="162"/>
      <c r="G28" s="6">
        <v>12.21</v>
      </c>
    </row>
    <row r="29" spans="2:7" ht="15.75" customHeight="1">
      <c r="B29" s="12">
        <v>8</v>
      </c>
      <c r="C29" s="160" t="s">
        <v>29</v>
      </c>
      <c r="D29" s="168"/>
      <c r="E29" s="168"/>
      <c r="F29" s="169"/>
      <c r="G29" s="6">
        <v>29.8</v>
      </c>
    </row>
    <row r="30" spans="2:7" ht="15.75" customHeight="1">
      <c r="B30" s="12">
        <v>9</v>
      </c>
      <c r="C30" s="160" t="s">
        <v>30</v>
      </c>
      <c r="D30" s="161"/>
      <c r="E30" s="161"/>
      <c r="F30" s="162"/>
      <c r="G30" s="6">
        <v>345.33</v>
      </c>
    </row>
    <row r="31" spans="2:7" ht="15.75" customHeight="1">
      <c r="B31" s="5"/>
      <c r="C31" s="151" t="s">
        <v>31</v>
      </c>
      <c r="D31" s="151"/>
      <c r="E31" s="151"/>
      <c r="F31" s="151"/>
      <c r="G31" s="8">
        <f>SUM(G22:G30)</f>
        <v>453.02</v>
      </c>
    </row>
    <row r="32" spans="2:7" ht="18.75" customHeight="1">
      <c r="B32" s="171" t="s">
        <v>32</v>
      </c>
      <c r="C32" s="171"/>
      <c r="D32" s="171"/>
      <c r="E32" s="171"/>
      <c r="F32" s="171"/>
      <c r="G32" s="171"/>
    </row>
    <row r="33" spans="1:8" ht="14.25" customHeight="1">
      <c r="B33" s="14" t="s">
        <v>33</v>
      </c>
      <c r="C33" s="172" t="s">
        <v>34</v>
      </c>
      <c r="D33" s="172"/>
      <c r="E33" s="172"/>
      <c r="F33" s="172"/>
      <c r="G33" s="13" t="s">
        <v>21</v>
      </c>
    </row>
    <row r="34" spans="1:8" ht="14.25" customHeight="1">
      <c r="A34" s="2"/>
      <c r="B34" s="15">
        <v>1</v>
      </c>
      <c r="C34" s="173" t="s">
        <v>35</v>
      </c>
      <c r="D34" s="173"/>
      <c r="E34" s="173"/>
      <c r="F34" s="173"/>
      <c r="G34" s="16">
        <v>156.69999999999999</v>
      </c>
    </row>
    <row r="35" spans="1:8" ht="13.5" customHeight="1">
      <c r="A35" s="2"/>
      <c r="B35" s="15">
        <v>2</v>
      </c>
      <c r="C35" s="173" t="s">
        <v>36</v>
      </c>
      <c r="D35" s="173"/>
      <c r="E35" s="173"/>
      <c r="F35" s="173"/>
      <c r="G35" s="16">
        <v>331.22</v>
      </c>
    </row>
    <row r="36" spans="1:8">
      <c r="A36" s="2"/>
      <c r="B36" s="15">
        <v>3</v>
      </c>
      <c r="C36" s="173" t="s">
        <v>37</v>
      </c>
      <c r="D36" s="173"/>
      <c r="E36" s="173"/>
      <c r="F36" s="173"/>
      <c r="G36" s="16">
        <v>129.44</v>
      </c>
    </row>
    <row r="37" spans="1:8">
      <c r="A37" s="2"/>
      <c r="B37" s="15">
        <v>4</v>
      </c>
      <c r="C37" s="173" t="s">
        <v>38</v>
      </c>
      <c r="D37" s="173"/>
      <c r="E37" s="173"/>
      <c r="F37" s="173"/>
      <c r="G37" s="16">
        <v>77.040000000000006</v>
      </c>
    </row>
    <row r="38" spans="1:8" ht="18" customHeight="1">
      <c r="A38" s="2"/>
      <c r="B38" s="172" t="s">
        <v>31</v>
      </c>
      <c r="C38" s="172"/>
      <c r="D38" s="172"/>
      <c r="E38" s="172"/>
      <c r="F38" s="172"/>
      <c r="G38" s="17">
        <f>G34+G35+G36+G37</f>
        <v>694.4</v>
      </c>
    </row>
    <row r="39" spans="1:8" ht="28.5" customHeight="1">
      <c r="A39" s="2"/>
      <c r="B39" s="174" t="s">
        <v>39</v>
      </c>
      <c r="C39" s="174"/>
      <c r="D39" s="174"/>
      <c r="E39" s="174"/>
      <c r="F39" s="174"/>
      <c r="G39" s="174"/>
      <c r="H39" s="18"/>
    </row>
    <row r="40" spans="1:8">
      <c r="A40" s="2"/>
      <c r="B40" s="175" t="s">
        <v>40</v>
      </c>
      <c r="C40" s="175"/>
      <c r="D40" s="175"/>
      <c r="E40" s="175"/>
      <c r="F40" s="175"/>
      <c r="G40" s="19"/>
    </row>
    <row r="41" spans="1:8">
      <c r="A41" s="2"/>
      <c r="B41" s="170" t="s">
        <v>41</v>
      </c>
      <c r="C41" s="170"/>
      <c r="D41" s="170"/>
      <c r="E41" s="170"/>
      <c r="F41" s="170"/>
      <c r="G41" s="19"/>
    </row>
    <row r="42" spans="1:8">
      <c r="A42" s="2"/>
      <c r="B42" s="170" t="s">
        <v>42</v>
      </c>
      <c r="C42" s="170"/>
      <c r="D42" s="170"/>
      <c r="E42" s="170"/>
      <c r="F42" s="170"/>
      <c r="G42" s="170"/>
    </row>
    <row r="43" spans="1:8">
      <c r="A43" s="2"/>
      <c r="B43" s="170" t="s">
        <v>43</v>
      </c>
      <c r="C43" s="170"/>
      <c r="D43" s="170"/>
      <c r="E43" s="170"/>
      <c r="F43" s="170"/>
      <c r="G43" s="19"/>
    </row>
    <row r="44" spans="1:8">
      <c r="A44" s="2"/>
      <c r="B44" s="170" t="s">
        <v>44</v>
      </c>
      <c r="C44" s="170"/>
      <c r="D44" s="170"/>
      <c r="E44" s="170"/>
      <c r="F44" s="170"/>
      <c r="G44" s="19"/>
    </row>
    <row r="45" spans="1:8" ht="14.25" customHeight="1">
      <c r="A45" s="2"/>
      <c r="B45" s="181" t="s">
        <v>45</v>
      </c>
      <c r="C45" s="181"/>
      <c r="D45" s="181"/>
      <c r="E45" s="181"/>
      <c r="F45" s="181"/>
      <c r="G45" s="181"/>
      <c r="H45" s="20"/>
    </row>
    <row r="46" spans="1:8" ht="25.5" customHeight="1">
      <c r="A46" s="2"/>
      <c r="B46" s="170" t="s">
        <v>46</v>
      </c>
      <c r="C46" s="170"/>
      <c r="D46" s="170"/>
      <c r="E46" s="170"/>
      <c r="F46" s="170"/>
      <c r="G46" s="170"/>
      <c r="H46" s="170"/>
    </row>
    <row r="47" spans="1:8">
      <c r="A47" s="2"/>
      <c r="B47" s="170" t="s">
        <v>47</v>
      </c>
      <c r="C47" s="170"/>
      <c r="D47" s="170"/>
      <c r="E47" s="170"/>
      <c r="F47" s="170"/>
      <c r="G47" s="170"/>
    </row>
    <row r="48" spans="1:8" ht="26.25" customHeight="1">
      <c r="B48" s="170" t="s">
        <v>48</v>
      </c>
      <c r="C48" s="170"/>
      <c r="D48" s="170"/>
      <c r="E48" s="170"/>
      <c r="F48" s="170"/>
      <c r="G48" s="170"/>
      <c r="H48" s="20"/>
    </row>
    <row r="49" spans="2:9">
      <c r="B49" s="21"/>
      <c r="C49" s="21"/>
      <c r="D49" s="21"/>
      <c r="E49" s="21"/>
      <c r="F49" s="21"/>
      <c r="G49" s="21"/>
    </row>
    <row r="50" spans="2:9" ht="19.5" customHeight="1">
      <c r="B50" s="20"/>
      <c r="C50" s="179" t="s">
        <v>49</v>
      </c>
      <c r="D50" s="179"/>
      <c r="E50" s="179"/>
      <c r="F50" s="179"/>
      <c r="G50" s="22"/>
    </row>
    <row r="51" spans="2:9">
      <c r="B51" s="20"/>
      <c r="G51" s="22"/>
    </row>
    <row r="52" spans="2:9" ht="17.25" customHeight="1">
      <c r="B52" s="180" t="s">
        <v>50</v>
      </c>
      <c r="C52" s="180"/>
      <c r="D52" s="180"/>
      <c r="E52" s="23"/>
      <c r="F52" s="180" t="s">
        <v>51</v>
      </c>
      <c r="G52" s="180"/>
    </row>
    <row r="53" spans="2:9">
      <c r="B53" s="20"/>
      <c r="C53" s="24"/>
      <c r="D53" s="24"/>
      <c r="E53" s="24"/>
      <c r="F53" s="24"/>
      <c r="G53" s="22"/>
    </row>
    <row r="54" spans="2:9">
      <c r="B54" s="20"/>
      <c r="D54" s="24"/>
      <c r="E54" s="24"/>
      <c r="F54" s="24"/>
      <c r="G54" s="22"/>
    </row>
    <row r="56" spans="2:9">
      <c r="C56" s="25" t="s">
        <v>52</v>
      </c>
    </row>
    <row r="57" spans="2:9">
      <c r="C57" s="26" t="s">
        <v>53</v>
      </c>
    </row>
    <row r="58" spans="2:9">
      <c r="C58" s="26" t="s">
        <v>54</v>
      </c>
    </row>
    <row r="59" spans="2:9" ht="18" customHeight="1">
      <c r="B59" s="176" t="s">
        <v>109</v>
      </c>
      <c r="C59" s="176"/>
      <c r="D59" s="176"/>
      <c r="E59" s="176"/>
      <c r="F59" s="176"/>
      <c r="G59" s="176"/>
      <c r="H59" s="63"/>
      <c r="I59" s="64"/>
    </row>
    <row r="60" spans="2:9" ht="46.5" customHeight="1">
      <c r="B60" s="148" t="s">
        <v>145</v>
      </c>
      <c r="C60" s="148"/>
      <c r="D60" s="148"/>
      <c r="E60" s="148"/>
      <c r="F60" s="148"/>
      <c r="G60" s="148"/>
      <c r="H60" s="63"/>
      <c r="I60" s="64"/>
    </row>
    <row r="61" spans="2:9" ht="15.75" thickBot="1">
      <c r="B61" s="178" t="s">
        <v>2</v>
      </c>
      <c r="C61" s="178"/>
      <c r="D61" s="178"/>
      <c r="E61" s="178"/>
      <c r="F61" s="178"/>
      <c r="G61" s="178"/>
      <c r="H61" s="63"/>
      <c r="I61" s="64"/>
    </row>
    <row r="62" spans="2:9">
      <c r="B62" s="40" t="s">
        <v>33</v>
      </c>
      <c r="C62" s="177" t="s">
        <v>110</v>
      </c>
      <c r="D62" s="177"/>
      <c r="E62" s="177"/>
      <c r="F62" s="177"/>
      <c r="G62" s="41" t="s">
        <v>111</v>
      </c>
      <c r="H62" s="63"/>
      <c r="I62" s="64"/>
    </row>
    <row r="63" spans="2:9">
      <c r="B63" s="42">
        <v>1</v>
      </c>
      <c r="C63" s="154" t="s">
        <v>5</v>
      </c>
      <c r="D63" s="154"/>
      <c r="E63" s="154"/>
      <c r="F63" s="154"/>
      <c r="G63" s="62"/>
      <c r="H63" s="63"/>
      <c r="I63" s="64"/>
    </row>
    <row r="64" spans="2:9">
      <c r="B64" s="42"/>
      <c r="C64" s="155" t="s">
        <v>141</v>
      </c>
      <c r="D64" s="155"/>
      <c r="E64" s="155"/>
      <c r="F64" s="155"/>
      <c r="G64" s="59">
        <v>1340.39</v>
      </c>
      <c r="H64" s="63"/>
      <c r="I64" s="64"/>
    </row>
    <row r="65" spans="2:9">
      <c r="B65" s="42"/>
      <c r="C65" s="155" t="s">
        <v>142</v>
      </c>
      <c r="D65" s="155"/>
      <c r="E65" s="155"/>
      <c r="F65" s="155"/>
      <c r="G65" s="59">
        <v>1282.1099999999999</v>
      </c>
      <c r="H65" s="63"/>
      <c r="I65" s="64"/>
    </row>
    <row r="66" spans="2:9">
      <c r="B66" s="42">
        <v>2</v>
      </c>
      <c r="C66" s="184" t="s">
        <v>8</v>
      </c>
      <c r="D66" s="186"/>
      <c r="E66" s="186"/>
      <c r="F66" s="186"/>
      <c r="G66" s="43">
        <f>G68+G70+G71+G72+G73+G74-G70+G69</f>
        <v>1350.12</v>
      </c>
      <c r="H66" s="63"/>
      <c r="I66" s="64"/>
    </row>
    <row r="67" spans="2:9" ht="15" customHeight="1">
      <c r="B67" s="42">
        <v>3</v>
      </c>
      <c r="C67" s="187" t="s">
        <v>112</v>
      </c>
      <c r="D67" s="187"/>
      <c r="E67" s="187"/>
      <c r="F67" s="187"/>
      <c r="G67" s="43">
        <f>G68+G70+G71+G72+G73+G74+G69-G70-260.14</f>
        <v>1089.98</v>
      </c>
      <c r="H67" s="63"/>
      <c r="I67" s="64"/>
    </row>
    <row r="68" spans="2:9" ht="28.5" customHeight="1">
      <c r="B68" s="42"/>
      <c r="C68" s="183" t="s">
        <v>146</v>
      </c>
      <c r="D68" s="183"/>
      <c r="E68" s="183"/>
      <c r="F68" s="183"/>
      <c r="G68" s="59">
        <f>G100</f>
        <v>812.36</v>
      </c>
      <c r="H68" s="63"/>
      <c r="I68" s="64"/>
    </row>
    <row r="69" spans="2:9">
      <c r="B69" s="42"/>
      <c r="C69" s="154" t="s">
        <v>120</v>
      </c>
      <c r="D69" s="154"/>
      <c r="E69" s="154"/>
      <c r="F69" s="154"/>
      <c r="G69" s="43">
        <f>F115</f>
        <v>260.14</v>
      </c>
      <c r="H69" s="63"/>
      <c r="I69" s="64"/>
    </row>
    <row r="70" spans="2:9" ht="15" customHeight="1">
      <c r="B70" s="42"/>
      <c r="C70" s="184" t="s">
        <v>147</v>
      </c>
      <c r="D70" s="185"/>
      <c r="E70" s="185"/>
      <c r="F70" s="185"/>
      <c r="G70" s="43">
        <f>G92</f>
        <v>93.16</v>
      </c>
      <c r="H70" s="63"/>
      <c r="I70" s="64"/>
    </row>
    <row r="71" spans="2:9" ht="38.25" customHeight="1">
      <c r="B71" s="42"/>
      <c r="C71" s="155" t="s">
        <v>113</v>
      </c>
      <c r="D71" s="155"/>
      <c r="E71" s="155"/>
      <c r="F71" s="155"/>
      <c r="G71" s="59">
        <v>80.84</v>
      </c>
      <c r="H71" s="63"/>
      <c r="I71" s="64"/>
    </row>
    <row r="72" spans="2:9" ht="15" customHeight="1">
      <c r="B72" s="42"/>
      <c r="C72" s="155" t="s">
        <v>114</v>
      </c>
      <c r="D72" s="155"/>
      <c r="E72" s="155"/>
      <c r="F72" s="155"/>
      <c r="G72" s="59">
        <f>91.28+4.57</f>
        <v>95.85</v>
      </c>
      <c r="H72" s="63"/>
      <c r="I72" s="64"/>
    </row>
    <row r="73" spans="2:9" ht="15" customHeight="1">
      <c r="B73" s="42"/>
      <c r="C73" s="155" t="s">
        <v>11</v>
      </c>
      <c r="D73" s="155"/>
      <c r="E73" s="155"/>
      <c r="F73" s="155"/>
      <c r="G73" s="59">
        <f>95.77+5.16</f>
        <v>100.92999999999999</v>
      </c>
      <c r="H73" s="63"/>
      <c r="I73" s="64"/>
    </row>
    <row r="74" spans="2:9">
      <c r="B74" s="42"/>
      <c r="C74" s="182" t="s">
        <v>115</v>
      </c>
      <c r="D74" s="182"/>
      <c r="E74" s="182"/>
      <c r="F74" s="182"/>
      <c r="G74" s="59"/>
      <c r="H74" s="63"/>
      <c r="I74" s="64"/>
    </row>
    <row r="75" spans="2:9" ht="15" customHeight="1">
      <c r="B75" s="42">
        <v>4</v>
      </c>
      <c r="C75" s="154" t="s">
        <v>116</v>
      </c>
      <c r="D75" s="154"/>
      <c r="E75" s="154"/>
      <c r="F75" s="154"/>
      <c r="G75" s="43">
        <v>1368.9</v>
      </c>
      <c r="H75" s="63"/>
      <c r="I75" s="64"/>
    </row>
    <row r="76" spans="2:9">
      <c r="B76" s="44">
        <v>5</v>
      </c>
      <c r="C76" s="193" t="s">
        <v>117</v>
      </c>
      <c r="D76" s="193"/>
      <c r="E76" s="193"/>
      <c r="F76" s="193"/>
      <c r="G76" s="45">
        <v>509.99</v>
      </c>
      <c r="H76" s="63">
        <v>1060.71</v>
      </c>
      <c r="I76" s="64"/>
    </row>
    <row r="77" spans="2:9" ht="15" customHeight="1">
      <c r="B77" s="44">
        <v>6</v>
      </c>
      <c r="C77" s="194" t="s">
        <v>143</v>
      </c>
      <c r="D77" s="194"/>
      <c r="E77" s="194"/>
      <c r="F77" s="194"/>
      <c r="G77" s="45">
        <v>214.68</v>
      </c>
      <c r="H77" s="63">
        <v>476.58</v>
      </c>
      <c r="I77" s="64"/>
    </row>
    <row r="78" spans="2:9" ht="30" customHeight="1">
      <c r="B78" s="46">
        <v>7</v>
      </c>
      <c r="C78" s="194" t="s">
        <v>140</v>
      </c>
      <c r="D78" s="194"/>
      <c r="E78" s="194"/>
      <c r="F78" s="194"/>
      <c r="G78" s="47">
        <f>G76+G66-G75</f>
        <v>491.20999999999981</v>
      </c>
      <c r="H78" s="63"/>
      <c r="I78" s="64"/>
    </row>
    <row r="79" spans="2:9" ht="15.75" thickBot="1">
      <c r="B79" s="48">
        <v>8</v>
      </c>
      <c r="C79" s="194" t="s">
        <v>144</v>
      </c>
      <c r="D79" s="194"/>
      <c r="E79" s="194"/>
      <c r="F79" s="194"/>
      <c r="G79" s="49">
        <v>278.20999999999998</v>
      </c>
      <c r="H79" s="65">
        <f>H77+G64-G65</f>
        <v>534.86000000000013</v>
      </c>
      <c r="I79" s="64"/>
    </row>
    <row r="80" spans="2:9" ht="15" customHeight="1">
      <c r="B80" s="42"/>
      <c r="C80" s="154"/>
      <c r="D80" s="154"/>
      <c r="E80" s="154"/>
      <c r="F80" s="154"/>
      <c r="G80" s="43"/>
      <c r="H80" s="63"/>
      <c r="I80" s="63"/>
    </row>
    <row r="81" spans="2:9" ht="15" customHeight="1" thickBot="1">
      <c r="B81" s="35"/>
      <c r="C81" s="50"/>
      <c r="D81" s="50"/>
      <c r="E81" s="50"/>
      <c r="F81" s="192" t="s">
        <v>18</v>
      </c>
      <c r="G81" s="192"/>
      <c r="H81" s="63"/>
      <c r="I81" s="63"/>
    </row>
    <row r="82" spans="2:9" ht="15" customHeight="1">
      <c r="B82" s="40" t="s">
        <v>33</v>
      </c>
      <c r="C82" s="188" t="s">
        <v>129</v>
      </c>
      <c r="D82" s="188"/>
      <c r="E82" s="188"/>
      <c r="F82" s="188"/>
      <c r="G82" s="51" t="s">
        <v>111</v>
      </c>
      <c r="H82" s="63"/>
      <c r="I82" s="63"/>
    </row>
    <row r="83" spans="2:9">
      <c r="B83" s="42">
        <v>1</v>
      </c>
      <c r="C83" s="155" t="s">
        <v>118</v>
      </c>
      <c r="D83" s="155"/>
      <c r="E83" s="155"/>
      <c r="F83" s="155"/>
      <c r="G83" s="52">
        <v>4.93</v>
      </c>
      <c r="H83" s="63"/>
      <c r="I83" s="63"/>
    </row>
    <row r="84" spans="2:9">
      <c r="B84" s="53">
        <v>2</v>
      </c>
      <c r="C84" s="189" t="s">
        <v>130</v>
      </c>
      <c r="D84" s="190"/>
      <c r="E84" s="190"/>
      <c r="F84" s="191"/>
      <c r="G84" s="54">
        <v>14</v>
      </c>
      <c r="H84" s="63"/>
      <c r="I84" s="63"/>
    </row>
    <row r="85" spans="2:9">
      <c r="B85" s="53">
        <v>3</v>
      </c>
      <c r="C85" s="189" t="s">
        <v>131</v>
      </c>
      <c r="D85" s="190"/>
      <c r="E85" s="190"/>
      <c r="F85" s="191"/>
      <c r="G85" s="54">
        <v>11.11</v>
      </c>
      <c r="H85" s="63"/>
      <c r="I85" s="63"/>
    </row>
    <row r="86" spans="2:9" ht="15" customHeight="1">
      <c r="B86" s="53">
        <v>4</v>
      </c>
      <c r="C86" s="189" t="s">
        <v>132</v>
      </c>
      <c r="D86" s="190"/>
      <c r="E86" s="190"/>
      <c r="F86" s="191"/>
      <c r="G86" s="54">
        <v>1.56</v>
      </c>
      <c r="H86" s="63"/>
      <c r="I86" s="63"/>
    </row>
    <row r="87" spans="2:9" ht="24" customHeight="1">
      <c r="B87" s="53">
        <v>5</v>
      </c>
      <c r="C87" s="189" t="s">
        <v>133</v>
      </c>
      <c r="D87" s="190"/>
      <c r="E87" s="190"/>
      <c r="F87" s="191"/>
      <c r="G87" s="54">
        <v>13.95</v>
      </c>
      <c r="H87" s="63"/>
      <c r="I87" s="63"/>
    </row>
    <row r="88" spans="2:9">
      <c r="B88" s="53">
        <v>6</v>
      </c>
      <c r="C88" s="189" t="s">
        <v>134</v>
      </c>
      <c r="D88" s="190"/>
      <c r="E88" s="190"/>
      <c r="F88" s="191"/>
      <c r="G88" s="54">
        <v>30.11</v>
      </c>
      <c r="H88" s="63"/>
      <c r="I88" s="63"/>
    </row>
    <row r="89" spans="2:9" ht="15" customHeight="1">
      <c r="B89" s="53">
        <v>7</v>
      </c>
      <c r="C89" s="189" t="s">
        <v>135</v>
      </c>
      <c r="D89" s="190"/>
      <c r="E89" s="190"/>
      <c r="F89" s="191"/>
      <c r="G89" s="54">
        <v>0.52</v>
      </c>
      <c r="H89" s="63"/>
      <c r="I89" s="63"/>
    </row>
    <row r="90" spans="2:9">
      <c r="B90" s="53">
        <v>8</v>
      </c>
      <c r="C90" s="195" t="s">
        <v>136</v>
      </c>
      <c r="D90" s="196"/>
      <c r="E90" s="196"/>
      <c r="F90" s="197"/>
      <c r="G90" s="54">
        <v>13.1</v>
      </c>
      <c r="H90" s="63"/>
      <c r="I90" s="63"/>
    </row>
    <row r="91" spans="2:9">
      <c r="B91" s="53">
        <v>9</v>
      </c>
      <c r="C91" s="189" t="s">
        <v>137</v>
      </c>
      <c r="D91" s="190"/>
      <c r="E91" s="190"/>
      <c r="F91" s="191"/>
      <c r="G91" s="54">
        <v>3.88</v>
      </c>
      <c r="H91" s="63"/>
      <c r="I91" s="63"/>
    </row>
    <row r="92" spans="2:9" ht="15" customHeight="1" thickBot="1">
      <c r="B92" s="55"/>
      <c r="C92" s="198" t="s">
        <v>31</v>
      </c>
      <c r="D92" s="199"/>
      <c r="E92" s="199"/>
      <c r="F92" s="199"/>
      <c r="G92" s="56">
        <f>G90+G89+G88+G87+G86+G85+G84+G83+G91</f>
        <v>93.16</v>
      </c>
      <c r="H92" s="63">
        <v>93.16</v>
      </c>
      <c r="I92" s="63"/>
    </row>
    <row r="93" spans="2:9" ht="15" customHeight="1">
      <c r="B93" s="200" t="s">
        <v>32</v>
      </c>
      <c r="C93" s="200"/>
      <c r="D93" s="200"/>
      <c r="E93" s="200"/>
      <c r="F93" s="200"/>
      <c r="G93" s="200"/>
      <c r="H93" s="63"/>
      <c r="I93" s="64"/>
    </row>
    <row r="94" spans="2:9" ht="15" customHeight="1">
      <c r="B94" s="57" t="s">
        <v>33</v>
      </c>
      <c r="C94" s="204" t="s">
        <v>34</v>
      </c>
      <c r="D94" s="205"/>
      <c r="E94" s="205"/>
      <c r="F94" s="206"/>
      <c r="G94" s="61" t="s">
        <v>21</v>
      </c>
      <c r="H94" s="63"/>
      <c r="I94" s="64"/>
    </row>
    <row r="95" spans="2:9" ht="15" customHeight="1">
      <c r="B95" s="58">
        <v>1</v>
      </c>
      <c r="C95" s="201" t="s">
        <v>35</v>
      </c>
      <c r="D95" s="202"/>
      <c r="E95" s="202"/>
      <c r="F95" s="203"/>
      <c r="G95" s="59">
        <v>172.28</v>
      </c>
      <c r="H95" s="63"/>
      <c r="I95" s="64"/>
    </row>
    <row r="96" spans="2:9" ht="15" customHeight="1">
      <c r="B96" s="58">
        <v>2</v>
      </c>
      <c r="C96" s="201" t="s">
        <v>36</v>
      </c>
      <c r="D96" s="202"/>
      <c r="E96" s="202"/>
      <c r="F96" s="203"/>
      <c r="G96" s="59">
        <f>F116-F115</f>
        <v>370.42000000000007</v>
      </c>
      <c r="H96" s="63"/>
      <c r="I96" s="64"/>
    </row>
    <row r="97" spans="2:9" ht="15" customHeight="1">
      <c r="B97" s="58">
        <v>3</v>
      </c>
      <c r="C97" s="201" t="s">
        <v>37</v>
      </c>
      <c r="D97" s="202"/>
      <c r="E97" s="202"/>
      <c r="F97" s="203"/>
      <c r="G97" s="59">
        <v>168.29</v>
      </c>
      <c r="H97" s="63"/>
      <c r="I97" s="64"/>
    </row>
    <row r="98" spans="2:9" ht="15" customHeight="1">
      <c r="B98" s="58">
        <v>4</v>
      </c>
      <c r="C98" s="201" t="s">
        <v>38</v>
      </c>
      <c r="D98" s="202"/>
      <c r="E98" s="202"/>
      <c r="F98" s="203"/>
      <c r="G98" s="59">
        <v>101.37</v>
      </c>
      <c r="H98" s="63"/>
      <c r="I98" s="64"/>
    </row>
    <row r="99" spans="2:9" ht="15" customHeight="1">
      <c r="B99" s="58">
        <v>5</v>
      </c>
      <c r="C99" s="201" t="s">
        <v>119</v>
      </c>
      <c r="D99" s="202"/>
      <c r="E99" s="202"/>
      <c r="F99" s="203"/>
      <c r="G99" s="59"/>
      <c r="H99" s="63"/>
      <c r="I99" s="64"/>
    </row>
    <row r="100" spans="2:9" ht="15" customHeight="1">
      <c r="B100" s="204" t="s">
        <v>31</v>
      </c>
      <c r="C100" s="205"/>
      <c r="D100" s="205"/>
      <c r="E100" s="205"/>
      <c r="F100" s="206"/>
      <c r="G100" s="43">
        <f>G99+G97+G96+G95+G98</f>
        <v>812.36</v>
      </c>
      <c r="H100" s="63"/>
      <c r="I100" s="64"/>
    </row>
    <row r="101" spans="2:9" ht="22.5" customHeight="1">
      <c r="B101" s="207" t="s">
        <v>39</v>
      </c>
      <c r="C101" s="207"/>
      <c r="D101" s="207"/>
      <c r="E101" s="207"/>
      <c r="F101" s="207"/>
      <c r="G101" s="207"/>
      <c r="H101" s="207"/>
      <c r="I101" s="18"/>
    </row>
    <row r="102" spans="2:9">
      <c r="B102" s="208" t="s">
        <v>40</v>
      </c>
      <c r="C102" s="208"/>
      <c r="D102" s="66"/>
      <c r="E102" s="66"/>
      <c r="F102" s="66"/>
      <c r="G102" s="67"/>
      <c r="H102" s="68"/>
      <c r="I102" s="69"/>
    </row>
    <row r="103" spans="2:9" ht="15" customHeight="1">
      <c r="B103" s="209" t="s">
        <v>148</v>
      </c>
      <c r="C103" s="209"/>
      <c r="D103" s="209"/>
      <c r="E103" s="209"/>
      <c r="F103" s="209"/>
      <c r="G103" s="209"/>
      <c r="H103" s="70"/>
      <c r="I103" s="71"/>
    </row>
    <row r="104" spans="2:9">
      <c r="B104" s="209" t="s">
        <v>149</v>
      </c>
      <c r="C104" s="209"/>
      <c r="D104" s="209"/>
      <c r="E104" s="209"/>
      <c r="F104" s="209"/>
      <c r="G104" s="209"/>
      <c r="H104" s="70"/>
      <c r="I104" s="71"/>
    </row>
    <row r="105" spans="2:9" ht="15" customHeight="1">
      <c r="B105" s="209" t="s">
        <v>150</v>
      </c>
      <c r="C105" s="209"/>
      <c r="D105" s="209"/>
      <c r="E105" s="209"/>
      <c r="F105" s="209"/>
      <c r="G105" s="209"/>
      <c r="H105" s="70"/>
      <c r="I105" s="71"/>
    </row>
    <row r="106" spans="2:9">
      <c r="B106" s="209" t="s">
        <v>44</v>
      </c>
      <c r="C106" s="209"/>
      <c r="D106" s="209"/>
      <c r="E106" s="209"/>
      <c r="F106" s="209"/>
      <c r="G106" s="209"/>
      <c r="H106" s="70"/>
      <c r="I106" s="71"/>
    </row>
    <row r="107" spans="2:9" ht="26.25" customHeight="1">
      <c r="B107" s="209" t="s">
        <v>45</v>
      </c>
      <c r="C107" s="209"/>
      <c r="D107" s="209"/>
      <c r="E107" s="209"/>
      <c r="F107" s="209"/>
      <c r="G107" s="209"/>
      <c r="H107" s="209"/>
      <c r="I107" s="72"/>
    </row>
    <row r="108" spans="2:9" ht="23.25" customHeight="1">
      <c r="B108" s="209" t="s">
        <v>46</v>
      </c>
      <c r="C108" s="209"/>
      <c r="D108" s="209"/>
      <c r="E108" s="209"/>
      <c r="F108" s="209"/>
      <c r="G108" s="209"/>
      <c r="H108" s="209"/>
      <c r="I108" s="72"/>
    </row>
    <row r="109" spans="2:9" ht="17.25" customHeight="1">
      <c r="B109" s="209" t="s">
        <v>47</v>
      </c>
      <c r="C109" s="209"/>
      <c r="D109" s="209"/>
      <c r="E109" s="209"/>
      <c r="F109" s="209"/>
      <c r="G109" s="209"/>
      <c r="H109" s="209"/>
      <c r="I109" s="209"/>
    </row>
    <row r="110" spans="2:9" ht="27.75" customHeight="1">
      <c r="B110" s="209" t="s">
        <v>48</v>
      </c>
      <c r="C110" s="209"/>
      <c r="D110" s="209"/>
      <c r="E110" s="209"/>
      <c r="F110" s="209"/>
      <c r="G110" s="209"/>
      <c r="H110" s="209"/>
      <c r="I110" s="72"/>
    </row>
    <row r="111" spans="2:9">
      <c r="B111" s="210"/>
      <c r="C111" s="210"/>
      <c r="D111" s="210"/>
      <c r="E111" s="210"/>
      <c r="F111" s="210"/>
      <c r="G111" s="63"/>
      <c r="H111" s="63"/>
      <c r="I111" s="64"/>
    </row>
    <row r="112" spans="2:9">
      <c r="B112" s="179" t="s">
        <v>138</v>
      </c>
      <c r="C112" s="179"/>
      <c r="D112" s="179"/>
      <c r="E112" s="179"/>
      <c r="F112" s="179"/>
      <c r="G112" s="179"/>
      <c r="H112" s="73"/>
      <c r="I112" s="64"/>
    </row>
    <row r="113" spans="2:9">
      <c r="B113" s="211" t="s">
        <v>50</v>
      </c>
      <c r="C113" s="211"/>
      <c r="D113" s="211"/>
      <c r="E113" s="60"/>
      <c r="F113" s="211" t="s">
        <v>51</v>
      </c>
      <c r="G113" s="211"/>
      <c r="H113" s="63"/>
      <c r="I113" s="64"/>
    </row>
    <row r="114" spans="2:9" ht="26.25">
      <c r="B114" s="63"/>
      <c r="C114" s="63"/>
      <c r="D114" s="63" t="s">
        <v>121</v>
      </c>
      <c r="E114" s="63" t="s">
        <v>122</v>
      </c>
      <c r="F114" s="63" t="s">
        <v>123</v>
      </c>
      <c r="G114" s="63"/>
      <c r="H114" s="63"/>
      <c r="I114" s="63"/>
    </row>
    <row r="115" spans="2:9" ht="26.25">
      <c r="B115" s="63"/>
      <c r="C115" s="63" t="s">
        <v>124</v>
      </c>
      <c r="D115" s="63">
        <v>4764.5</v>
      </c>
      <c r="E115" s="63">
        <v>4.55</v>
      </c>
      <c r="F115" s="64">
        <v>260.14</v>
      </c>
      <c r="G115" s="63"/>
      <c r="H115" s="63"/>
      <c r="I115" s="63"/>
    </row>
    <row r="116" spans="2:9">
      <c r="B116" s="63"/>
      <c r="C116" s="63" t="s">
        <v>125</v>
      </c>
      <c r="D116" s="63"/>
      <c r="E116" s="63"/>
      <c r="F116" s="63">
        <f>307.22+128.6+194.74</f>
        <v>630.56000000000006</v>
      </c>
      <c r="G116" s="63"/>
      <c r="H116" s="63"/>
      <c r="I116" s="63"/>
    </row>
    <row r="117" spans="2:9">
      <c r="B117" s="63"/>
      <c r="C117" s="63" t="s">
        <v>126</v>
      </c>
      <c r="D117" s="63" t="s">
        <v>127</v>
      </c>
      <c r="E117" s="63"/>
      <c r="F117" s="63"/>
      <c r="G117" s="63"/>
      <c r="H117" s="63"/>
      <c r="I117" s="63"/>
    </row>
    <row r="118" spans="2:9">
      <c r="B118" s="63"/>
      <c r="C118" s="63" t="s">
        <v>128</v>
      </c>
      <c r="D118" s="63"/>
      <c r="E118" s="63"/>
      <c r="F118" s="63">
        <v>4.57</v>
      </c>
      <c r="G118" s="63"/>
      <c r="H118" s="63"/>
      <c r="I118" s="63"/>
    </row>
    <row r="119" spans="2:9">
      <c r="B119" s="63"/>
      <c r="C119" s="63" t="s">
        <v>139</v>
      </c>
      <c r="D119" s="63"/>
      <c r="E119" s="63"/>
      <c r="F119" s="63">
        <v>5.16</v>
      </c>
      <c r="G119" s="63"/>
      <c r="H119" s="63"/>
      <c r="I119" s="63"/>
    </row>
    <row r="121" spans="2:9">
      <c r="B121" s="176" t="s">
        <v>109</v>
      </c>
      <c r="C121" s="176"/>
      <c r="D121" s="176"/>
      <c r="E121" s="176"/>
      <c r="F121" s="176"/>
      <c r="G121" s="176"/>
      <c r="H121" s="63"/>
      <c r="I121" s="64"/>
    </row>
    <row r="122" spans="2:9" ht="34.5" customHeight="1">
      <c r="B122" s="148" t="s">
        <v>155</v>
      </c>
      <c r="C122" s="148"/>
      <c r="D122" s="148"/>
      <c r="E122" s="148"/>
      <c r="F122" s="148"/>
      <c r="G122" s="148"/>
      <c r="H122" s="63"/>
      <c r="I122" s="64"/>
    </row>
    <row r="123" spans="2:9" ht="15.75" thickBot="1">
      <c r="B123" s="178" t="s">
        <v>2</v>
      </c>
      <c r="C123" s="178"/>
      <c r="D123" s="178"/>
      <c r="E123" s="178"/>
      <c r="F123" s="178"/>
      <c r="G123" s="178"/>
      <c r="H123" s="63"/>
      <c r="I123" s="64"/>
    </row>
    <row r="124" spans="2:9">
      <c r="B124" s="40" t="s">
        <v>33</v>
      </c>
      <c r="C124" s="177" t="s">
        <v>110</v>
      </c>
      <c r="D124" s="177"/>
      <c r="E124" s="177"/>
      <c r="F124" s="177"/>
      <c r="G124" s="41" t="s">
        <v>111</v>
      </c>
      <c r="H124" s="63"/>
      <c r="I124" s="64"/>
    </row>
    <row r="125" spans="2:9">
      <c r="B125" s="42">
        <v>1</v>
      </c>
      <c r="C125" s="154" t="s">
        <v>5</v>
      </c>
      <c r="D125" s="154"/>
      <c r="E125" s="154"/>
      <c r="F125" s="154"/>
      <c r="G125" s="86"/>
      <c r="H125" s="63"/>
      <c r="I125" s="64"/>
    </row>
    <row r="126" spans="2:9">
      <c r="B126" s="42"/>
      <c r="C126" s="155" t="s">
        <v>141</v>
      </c>
      <c r="D126" s="155"/>
      <c r="E126" s="155"/>
      <c r="F126" s="155"/>
      <c r="G126" s="59">
        <v>1430.71</v>
      </c>
      <c r="H126" s="63"/>
      <c r="I126" s="64"/>
    </row>
    <row r="127" spans="2:9">
      <c r="B127" s="42"/>
      <c r="C127" s="155" t="s">
        <v>142</v>
      </c>
      <c r="D127" s="155"/>
      <c r="E127" s="155"/>
      <c r="F127" s="155"/>
      <c r="G127" s="59">
        <v>1473.69</v>
      </c>
      <c r="H127" s="63"/>
      <c r="I127" s="64"/>
    </row>
    <row r="128" spans="2:9">
      <c r="B128" s="42">
        <v>2</v>
      </c>
      <c r="C128" s="184" t="s">
        <v>8</v>
      </c>
      <c r="D128" s="186"/>
      <c r="E128" s="186"/>
      <c r="F128" s="186"/>
      <c r="G128" s="43">
        <f>G130+G132+G133+G134+G135+G136-G132+G131</f>
        <v>1450.8900000000003</v>
      </c>
      <c r="H128" s="63"/>
      <c r="I128" s="64"/>
    </row>
    <row r="129" spans="2:9">
      <c r="B129" s="42">
        <v>3</v>
      </c>
      <c r="C129" s="187" t="s">
        <v>112</v>
      </c>
      <c r="D129" s="187"/>
      <c r="E129" s="187"/>
      <c r="F129" s="187"/>
      <c r="G129" s="43">
        <f>G130+G132+G133+G134+G135+G136+G131-G132-260.14</f>
        <v>1190.7500000000005</v>
      </c>
      <c r="H129" s="63"/>
      <c r="I129" s="64"/>
    </row>
    <row r="130" spans="2:9">
      <c r="B130" s="42"/>
      <c r="C130" s="183" t="s">
        <v>146</v>
      </c>
      <c r="D130" s="183"/>
      <c r="E130" s="183"/>
      <c r="F130" s="183"/>
      <c r="G130" s="59">
        <f>G164</f>
        <v>880.81000000000006</v>
      </c>
      <c r="H130" s="63"/>
      <c r="I130" s="64"/>
    </row>
    <row r="131" spans="2:9">
      <c r="B131" s="42"/>
      <c r="C131" s="154" t="s">
        <v>172</v>
      </c>
      <c r="D131" s="154"/>
      <c r="E131" s="154"/>
      <c r="F131" s="154"/>
      <c r="G131" s="43">
        <v>252.41</v>
      </c>
      <c r="H131" s="63"/>
      <c r="I131" s="64"/>
    </row>
    <row r="132" spans="2:9">
      <c r="B132" s="42"/>
      <c r="C132" s="184" t="s">
        <v>147</v>
      </c>
      <c r="D132" s="185"/>
      <c r="E132" s="185"/>
      <c r="F132" s="185"/>
      <c r="G132" s="43">
        <f>G156</f>
        <v>14.35</v>
      </c>
      <c r="H132" s="63"/>
      <c r="I132" s="64"/>
    </row>
    <row r="133" spans="2:9" ht="23.25" customHeight="1">
      <c r="B133" s="42"/>
      <c r="C133" s="155" t="s">
        <v>113</v>
      </c>
      <c r="D133" s="155"/>
      <c r="E133" s="155"/>
      <c r="F133" s="155"/>
      <c r="G133" s="59">
        <v>88.49</v>
      </c>
      <c r="H133" s="63"/>
      <c r="I133" s="64"/>
    </row>
    <row r="134" spans="2:9">
      <c r="B134" s="42"/>
      <c r="C134" s="155" t="s">
        <v>114</v>
      </c>
      <c r="D134" s="155"/>
      <c r="E134" s="155"/>
      <c r="F134" s="155"/>
      <c r="G134" s="59">
        <v>96.06</v>
      </c>
      <c r="H134" s="63"/>
      <c r="I134" s="64"/>
    </row>
    <row r="135" spans="2:9">
      <c r="B135" s="42"/>
      <c r="C135" s="155" t="s">
        <v>11</v>
      </c>
      <c r="D135" s="155"/>
      <c r="E135" s="155"/>
      <c r="F135" s="155"/>
      <c r="G135" s="59">
        <v>105.2</v>
      </c>
      <c r="H135" s="63"/>
      <c r="I135" s="64"/>
    </row>
    <row r="136" spans="2:9" ht="27" customHeight="1">
      <c r="B136" s="42"/>
      <c r="C136" s="182" t="s">
        <v>167</v>
      </c>
      <c r="D136" s="182"/>
      <c r="E136" s="182"/>
      <c r="F136" s="182"/>
      <c r="G136" s="59">
        <v>27.92</v>
      </c>
      <c r="H136" s="63"/>
      <c r="I136" s="64"/>
    </row>
    <row r="137" spans="2:9">
      <c r="B137" s="42">
        <v>4</v>
      </c>
      <c r="C137" s="154" t="s">
        <v>156</v>
      </c>
      <c r="D137" s="154"/>
      <c r="E137" s="154"/>
      <c r="F137" s="154"/>
      <c r="G137" s="43">
        <v>1501.97</v>
      </c>
      <c r="H137" s="63"/>
      <c r="I137" s="64"/>
    </row>
    <row r="138" spans="2:9">
      <c r="B138" s="44">
        <v>5</v>
      </c>
      <c r="C138" s="193" t="s">
        <v>157</v>
      </c>
      <c r="D138" s="193"/>
      <c r="E138" s="193"/>
      <c r="F138" s="193"/>
      <c r="G138" s="45">
        <v>231.07</v>
      </c>
      <c r="H138" s="63">
        <v>491.21</v>
      </c>
      <c r="I138" s="64"/>
    </row>
    <row r="139" spans="2:9">
      <c r="B139" s="44"/>
      <c r="C139" s="140" t="s">
        <v>161</v>
      </c>
      <c r="D139" s="141"/>
      <c r="E139" s="141"/>
      <c r="F139" s="142"/>
      <c r="G139" s="45">
        <v>43.7</v>
      </c>
      <c r="H139" s="63"/>
      <c r="I139" s="64"/>
    </row>
    <row r="140" spans="2:9">
      <c r="B140" s="44">
        <v>6</v>
      </c>
      <c r="C140" s="194" t="s">
        <v>144</v>
      </c>
      <c r="D140" s="194"/>
      <c r="E140" s="194"/>
      <c r="F140" s="194"/>
      <c r="G140" s="45">
        <v>278.20999999999998</v>
      </c>
      <c r="H140" s="63">
        <v>476.58</v>
      </c>
      <c r="I140" s="64"/>
    </row>
    <row r="141" spans="2:9" ht="26.25" customHeight="1">
      <c r="B141" s="46">
        <v>7</v>
      </c>
      <c r="C141" s="194" t="s">
        <v>159</v>
      </c>
      <c r="D141" s="194"/>
      <c r="E141" s="194"/>
      <c r="F141" s="194"/>
      <c r="G141" s="47">
        <f>G138+G129-G137</f>
        <v>-80.149999999999636</v>
      </c>
      <c r="H141" s="63"/>
      <c r="I141" s="64"/>
    </row>
    <row r="142" spans="2:9" ht="18.75" customHeight="1">
      <c r="B142" s="48"/>
      <c r="C142" s="143" t="s">
        <v>161</v>
      </c>
      <c r="D142" s="144"/>
      <c r="E142" s="144"/>
      <c r="F142" s="145"/>
      <c r="G142" s="87">
        <f>G139+G132-G131</f>
        <v>-194.35999999999999</v>
      </c>
      <c r="H142" s="63"/>
      <c r="I142" s="64"/>
    </row>
    <row r="143" spans="2:9" ht="27" thickBot="1">
      <c r="B143" s="48">
        <v>8</v>
      </c>
      <c r="C143" s="194" t="s">
        <v>158</v>
      </c>
      <c r="D143" s="194"/>
      <c r="E143" s="194"/>
      <c r="F143" s="194"/>
      <c r="G143" s="49">
        <v>312.5</v>
      </c>
      <c r="H143" s="65" t="s">
        <v>166</v>
      </c>
      <c r="I143" s="64"/>
    </row>
    <row r="144" spans="2:9">
      <c r="B144" s="42"/>
      <c r="C144" s="154"/>
      <c r="D144" s="154"/>
      <c r="E144" s="154"/>
      <c r="F144" s="154"/>
      <c r="G144" s="43"/>
      <c r="H144" s="63"/>
      <c r="I144" s="63"/>
    </row>
    <row r="145" spans="2:9" ht="15.75" thickBot="1">
      <c r="B145" s="35"/>
      <c r="C145" s="50"/>
      <c r="D145" s="50"/>
      <c r="E145" s="50"/>
      <c r="F145" s="192" t="s">
        <v>18</v>
      </c>
      <c r="G145" s="192"/>
      <c r="H145" s="63"/>
      <c r="I145" s="63"/>
    </row>
    <row r="146" spans="2:9">
      <c r="B146" s="40" t="s">
        <v>33</v>
      </c>
      <c r="C146" s="188" t="s">
        <v>151</v>
      </c>
      <c r="D146" s="188"/>
      <c r="E146" s="188"/>
      <c r="F146" s="188"/>
      <c r="G146" s="51" t="s">
        <v>111</v>
      </c>
      <c r="H146" s="63"/>
      <c r="I146" s="63"/>
    </row>
    <row r="147" spans="2:9">
      <c r="B147" s="42">
        <v>1</v>
      </c>
      <c r="C147" s="155" t="s">
        <v>152</v>
      </c>
      <c r="D147" s="155"/>
      <c r="E147" s="155"/>
      <c r="F147" s="155"/>
      <c r="G147" s="52">
        <v>4.43</v>
      </c>
      <c r="H147" s="63"/>
      <c r="I147" s="63"/>
    </row>
    <row r="148" spans="2:9">
      <c r="B148" s="53">
        <v>2</v>
      </c>
      <c r="C148" s="189" t="s">
        <v>153</v>
      </c>
      <c r="D148" s="190"/>
      <c r="E148" s="190"/>
      <c r="F148" s="191"/>
      <c r="G148" s="54">
        <v>2.61</v>
      </c>
      <c r="H148" s="63"/>
      <c r="I148" s="63"/>
    </row>
    <row r="149" spans="2:9">
      <c r="B149" s="53">
        <v>3</v>
      </c>
      <c r="C149" s="189" t="s">
        <v>154</v>
      </c>
      <c r="D149" s="190"/>
      <c r="E149" s="190"/>
      <c r="F149" s="191"/>
      <c r="G149" s="54">
        <v>7.31</v>
      </c>
      <c r="H149" s="63"/>
      <c r="I149" s="63"/>
    </row>
    <row r="150" spans="2:9">
      <c r="B150" s="53"/>
      <c r="C150" s="189"/>
      <c r="D150" s="190"/>
      <c r="E150" s="190"/>
      <c r="F150" s="191"/>
      <c r="G150" s="54"/>
      <c r="H150" s="63"/>
      <c r="I150" s="63"/>
    </row>
    <row r="151" spans="2:9">
      <c r="B151" s="53"/>
      <c r="C151" s="189"/>
      <c r="D151" s="190"/>
      <c r="E151" s="190"/>
      <c r="F151" s="191"/>
      <c r="G151" s="54"/>
      <c r="H151" s="63"/>
      <c r="I151" s="63"/>
    </row>
    <row r="152" spans="2:9">
      <c r="B152" s="53"/>
      <c r="C152" s="189"/>
      <c r="D152" s="190"/>
      <c r="E152" s="190"/>
      <c r="F152" s="191"/>
      <c r="G152" s="54"/>
      <c r="H152" s="63"/>
      <c r="I152" s="63"/>
    </row>
    <row r="153" spans="2:9">
      <c r="B153" s="53"/>
      <c r="C153" s="189"/>
      <c r="D153" s="190"/>
      <c r="E153" s="190"/>
      <c r="F153" s="191"/>
      <c r="G153" s="54"/>
      <c r="H153" s="63"/>
      <c r="I153" s="63"/>
    </row>
    <row r="154" spans="2:9">
      <c r="B154" s="53"/>
      <c r="C154" s="195"/>
      <c r="D154" s="196"/>
      <c r="E154" s="196"/>
      <c r="F154" s="197"/>
      <c r="G154" s="54"/>
      <c r="H154" s="63"/>
      <c r="I154" s="63"/>
    </row>
    <row r="155" spans="2:9">
      <c r="B155" s="53"/>
      <c r="C155" s="189"/>
      <c r="D155" s="190"/>
      <c r="E155" s="190"/>
      <c r="F155" s="191"/>
      <c r="G155" s="54"/>
      <c r="H155" s="63"/>
      <c r="I155" s="63"/>
    </row>
    <row r="156" spans="2:9" ht="15.75" thickBot="1">
      <c r="B156" s="55"/>
      <c r="C156" s="198" t="s">
        <v>31</v>
      </c>
      <c r="D156" s="199"/>
      <c r="E156" s="199"/>
      <c r="F156" s="199"/>
      <c r="G156" s="56">
        <f>G154+G153+G152+G151+G150+G149+G148+G147+G155</f>
        <v>14.35</v>
      </c>
      <c r="H156" s="63">
        <v>93.16</v>
      </c>
      <c r="I156" s="63"/>
    </row>
    <row r="157" spans="2:9">
      <c r="B157" s="200" t="s">
        <v>32</v>
      </c>
      <c r="C157" s="200"/>
      <c r="D157" s="200"/>
      <c r="E157" s="200"/>
      <c r="F157" s="200"/>
      <c r="G157" s="200"/>
      <c r="H157" s="63"/>
      <c r="I157" s="64"/>
    </row>
    <row r="158" spans="2:9">
      <c r="B158" s="57" t="s">
        <v>33</v>
      </c>
      <c r="C158" s="204" t="s">
        <v>34</v>
      </c>
      <c r="D158" s="205"/>
      <c r="E158" s="205"/>
      <c r="F158" s="206"/>
      <c r="G158" s="85" t="s">
        <v>21</v>
      </c>
      <c r="H158" s="63"/>
      <c r="I158" s="64"/>
    </row>
    <row r="159" spans="2:9">
      <c r="B159" s="58">
        <v>1</v>
      </c>
      <c r="C159" s="201" t="s">
        <v>35</v>
      </c>
      <c r="D159" s="202"/>
      <c r="E159" s="202"/>
      <c r="F159" s="203"/>
      <c r="G159" s="59">
        <v>174.96</v>
      </c>
      <c r="H159" s="63"/>
      <c r="I159" s="64"/>
    </row>
    <row r="160" spans="2:9">
      <c r="B160" s="58">
        <v>2</v>
      </c>
      <c r="C160" s="201" t="s">
        <v>36</v>
      </c>
      <c r="D160" s="202"/>
      <c r="E160" s="202"/>
      <c r="F160" s="203"/>
      <c r="G160" s="59">
        <v>392.53</v>
      </c>
      <c r="H160" s="63"/>
      <c r="I160" s="64"/>
    </row>
    <row r="161" spans="2:9">
      <c r="B161" s="58">
        <v>3</v>
      </c>
      <c r="C161" s="201" t="s">
        <v>37</v>
      </c>
      <c r="D161" s="202"/>
      <c r="E161" s="202"/>
      <c r="F161" s="203"/>
      <c r="G161" s="59">
        <v>196.68</v>
      </c>
      <c r="H161" s="63"/>
      <c r="I161" s="64"/>
    </row>
    <row r="162" spans="2:9">
      <c r="B162" s="58">
        <v>4</v>
      </c>
      <c r="C162" s="201" t="s">
        <v>38</v>
      </c>
      <c r="D162" s="202"/>
      <c r="E162" s="202"/>
      <c r="F162" s="203"/>
      <c r="G162" s="59">
        <v>116.64</v>
      </c>
      <c r="H162" s="63"/>
      <c r="I162" s="64"/>
    </row>
    <row r="163" spans="2:9">
      <c r="B163" s="58">
        <v>5</v>
      </c>
      <c r="C163" s="201" t="s">
        <v>119</v>
      </c>
      <c r="D163" s="202"/>
      <c r="E163" s="202"/>
      <c r="F163" s="203"/>
      <c r="G163" s="59"/>
      <c r="H163" s="63"/>
      <c r="I163" s="64"/>
    </row>
    <row r="164" spans="2:9">
      <c r="B164" s="204" t="s">
        <v>31</v>
      </c>
      <c r="C164" s="205"/>
      <c r="D164" s="205"/>
      <c r="E164" s="205"/>
      <c r="F164" s="206"/>
      <c r="G164" s="43">
        <f>G163+G161+G160+G159+G162</f>
        <v>880.81000000000006</v>
      </c>
      <c r="H164" s="63"/>
      <c r="I164" s="64"/>
    </row>
    <row r="165" spans="2:9" ht="24" customHeight="1">
      <c r="B165" s="207" t="s">
        <v>39</v>
      </c>
      <c r="C165" s="207"/>
      <c r="D165" s="207"/>
      <c r="E165" s="207"/>
      <c r="F165" s="207"/>
      <c r="G165" s="207"/>
      <c r="H165" s="207"/>
      <c r="I165" s="18"/>
    </row>
    <row r="166" spans="2:9">
      <c r="B166" s="208" t="s">
        <v>40</v>
      </c>
      <c r="C166" s="208"/>
      <c r="D166" s="83"/>
      <c r="E166" s="83"/>
      <c r="F166" s="83"/>
      <c r="G166" s="67"/>
      <c r="H166" s="68"/>
      <c r="I166" s="69"/>
    </row>
    <row r="167" spans="2:9">
      <c r="B167" s="209" t="s">
        <v>162</v>
      </c>
      <c r="C167" s="209"/>
      <c r="D167" s="209"/>
      <c r="E167" s="209"/>
      <c r="F167" s="209"/>
      <c r="G167" s="209"/>
      <c r="H167" s="70"/>
      <c r="I167" s="71"/>
    </row>
    <row r="168" spans="2:9">
      <c r="B168" s="209" t="s">
        <v>163</v>
      </c>
      <c r="C168" s="209"/>
      <c r="D168" s="209"/>
      <c r="E168" s="209"/>
      <c r="F168" s="209"/>
      <c r="G168" s="209"/>
      <c r="H168" s="70"/>
      <c r="I168" s="71"/>
    </row>
    <row r="169" spans="2:9">
      <c r="B169" s="209" t="s">
        <v>164</v>
      </c>
      <c r="C169" s="209"/>
      <c r="D169" s="209"/>
      <c r="E169" s="209"/>
      <c r="F169" s="209"/>
      <c r="G169" s="209"/>
      <c r="H169" s="70"/>
      <c r="I169" s="71"/>
    </row>
    <row r="170" spans="2:9">
      <c r="B170" s="209" t="s">
        <v>44</v>
      </c>
      <c r="C170" s="209"/>
      <c r="D170" s="209"/>
      <c r="E170" s="209"/>
      <c r="F170" s="209"/>
      <c r="G170" s="209"/>
      <c r="H170" s="70"/>
      <c r="I170" s="71"/>
    </row>
    <row r="171" spans="2:9" ht="24.75" customHeight="1">
      <c r="B171" s="209" t="s">
        <v>45</v>
      </c>
      <c r="C171" s="209"/>
      <c r="D171" s="209"/>
      <c r="E171" s="209"/>
      <c r="F171" s="209"/>
      <c r="G171" s="209"/>
      <c r="H171" s="209"/>
      <c r="I171" s="84"/>
    </row>
    <row r="172" spans="2:9" ht="24" customHeight="1">
      <c r="B172" s="209" t="s">
        <v>46</v>
      </c>
      <c r="C172" s="209"/>
      <c r="D172" s="209"/>
      <c r="E172" s="209"/>
      <c r="F172" s="209"/>
      <c r="G172" s="209"/>
      <c r="H172" s="209"/>
      <c r="I172" s="84"/>
    </row>
    <row r="173" spans="2:9">
      <c r="B173" s="209" t="s">
        <v>47</v>
      </c>
      <c r="C173" s="209"/>
      <c r="D173" s="209"/>
      <c r="E173" s="209"/>
      <c r="F173" s="209"/>
      <c r="G173" s="209"/>
      <c r="H173" s="209"/>
      <c r="I173" s="209"/>
    </row>
    <row r="174" spans="2:9" ht="27" customHeight="1">
      <c r="B174" s="209" t="s">
        <v>48</v>
      </c>
      <c r="C174" s="209"/>
      <c r="D174" s="209"/>
      <c r="E174" s="209"/>
      <c r="F174" s="209"/>
      <c r="G174" s="209"/>
      <c r="H174" s="209"/>
      <c r="I174" s="84"/>
    </row>
    <row r="175" spans="2:9">
      <c r="B175" s="210"/>
      <c r="C175" s="210"/>
      <c r="D175" s="210"/>
      <c r="E175" s="210"/>
      <c r="F175" s="210"/>
      <c r="G175" s="63"/>
      <c r="H175" s="63"/>
      <c r="I175" s="64"/>
    </row>
    <row r="176" spans="2:9">
      <c r="B176" s="179" t="s">
        <v>165</v>
      </c>
      <c r="C176" s="179"/>
      <c r="D176" s="179"/>
      <c r="E176" s="179"/>
      <c r="F176" s="179"/>
      <c r="G176" s="179"/>
      <c r="H176" s="73"/>
      <c r="I176" s="64"/>
    </row>
    <row r="180" spans="3:12">
      <c r="C180" s="88"/>
      <c r="D180" s="88" t="s">
        <v>121</v>
      </c>
      <c r="E180" s="88" t="s">
        <v>122</v>
      </c>
      <c r="F180" s="88"/>
      <c r="G180" s="88"/>
    </row>
    <row r="181" spans="3:12">
      <c r="C181" s="88"/>
      <c r="D181" s="88" t="s">
        <v>121</v>
      </c>
      <c r="E181" s="88" t="s">
        <v>122</v>
      </c>
      <c r="F181" s="88"/>
      <c r="I181" s="136"/>
      <c r="J181" s="136" t="s">
        <v>215</v>
      </c>
      <c r="K181" s="1" t="s">
        <v>216</v>
      </c>
      <c r="L181" s="1">
        <v>8.89</v>
      </c>
    </row>
    <row r="182" spans="3:12">
      <c r="C182" s="1" t="s">
        <v>217</v>
      </c>
      <c r="D182" s="88">
        <v>4764.7</v>
      </c>
      <c r="E182" s="88">
        <v>3.56</v>
      </c>
      <c r="F182" s="89">
        <v>203.54</v>
      </c>
      <c r="G182" s="1">
        <f>D182*E182*12</f>
        <v>203547.984</v>
      </c>
      <c r="I182" s="136"/>
      <c r="J182" s="136"/>
      <c r="K182" s="1">
        <v>2007</v>
      </c>
      <c r="L182" s="1">
        <v>9.94</v>
      </c>
    </row>
    <row r="183" spans="3:12">
      <c r="C183" s="1" t="s">
        <v>218</v>
      </c>
      <c r="D183" s="88">
        <v>4764.7</v>
      </c>
      <c r="E183" s="88">
        <v>3.98</v>
      </c>
      <c r="F183" s="89">
        <v>227.56</v>
      </c>
      <c r="G183" s="1">
        <f>D183*E183*12</f>
        <v>227562.07199999999</v>
      </c>
      <c r="I183" s="136"/>
      <c r="J183" s="136"/>
      <c r="K183" s="1">
        <v>2008</v>
      </c>
      <c r="L183" s="1">
        <v>10.74</v>
      </c>
    </row>
    <row r="184" spans="3:12">
      <c r="C184" s="1" t="s">
        <v>219</v>
      </c>
      <c r="D184" s="88">
        <v>4764.7</v>
      </c>
      <c r="E184" s="88">
        <v>4.3</v>
      </c>
      <c r="F184" s="89">
        <v>494.71</v>
      </c>
      <c r="G184" s="1">
        <f>D184*E184*24</f>
        <v>491717.04</v>
      </c>
      <c r="I184" s="136"/>
      <c r="J184" s="136"/>
      <c r="K184" s="1">
        <v>2009</v>
      </c>
      <c r="L184" s="1">
        <v>10.74</v>
      </c>
    </row>
    <row r="185" spans="3:12">
      <c r="C185" s="1" t="s">
        <v>220</v>
      </c>
      <c r="D185" s="88">
        <v>4764.7</v>
      </c>
      <c r="E185" s="88">
        <v>4.55</v>
      </c>
      <c r="F185" s="89">
        <v>520.30999999999995</v>
      </c>
      <c r="G185" s="1">
        <f>D185*E185*24</f>
        <v>520305.24</v>
      </c>
      <c r="I185" s="136"/>
      <c r="J185" s="136"/>
      <c r="K185" s="1">
        <v>2010</v>
      </c>
      <c r="L185" s="1">
        <v>10.87</v>
      </c>
    </row>
    <row r="186" spans="3:12">
      <c r="C186" s="1" t="s">
        <v>221</v>
      </c>
      <c r="D186" s="88"/>
      <c r="E186" s="88"/>
      <c r="F186" s="89">
        <f>F182+F183+F184+F185</f>
        <v>1446.12</v>
      </c>
      <c r="I186" s="136"/>
      <c r="J186" s="136"/>
    </row>
    <row r="187" spans="3:12">
      <c r="C187" s="1" t="s">
        <v>223</v>
      </c>
      <c r="D187" s="137"/>
      <c r="E187" s="88"/>
      <c r="F187" s="89">
        <v>1385.2</v>
      </c>
      <c r="G187" s="88">
        <f>1446.12*95.79%</f>
        <v>1385.2383480000001</v>
      </c>
    </row>
    <row r="188" spans="3:12" ht="30">
      <c r="C188" s="88" t="s">
        <v>160</v>
      </c>
      <c r="D188" s="88"/>
      <c r="E188" s="88"/>
      <c r="F188" s="88">
        <v>1771.81</v>
      </c>
      <c r="G188" s="88"/>
    </row>
    <row r="189" spans="3:12">
      <c r="C189" s="88" t="s">
        <v>175</v>
      </c>
      <c r="D189" s="88"/>
      <c r="E189" s="88"/>
      <c r="F189" s="89">
        <f>F188-F187</f>
        <v>386.6099999999999</v>
      </c>
      <c r="G189" s="1" t="s">
        <v>214</v>
      </c>
    </row>
    <row r="190" spans="3:12">
      <c r="C190" s="88" t="s">
        <v>168</v>
      </c>
      <c r="D190" s="88"/>
      <c r="E190" s="88"/>
      <c r="F190" s="88">
        <v>260.14999999999998</v>
      </c>
      <c r="G190" s="88"/>
    </row>
    <row r="191" spans="3:12">
      <c r="C191" s="1" t="s">
        <v>222</v>
      </c>
      <c r="D191" s="138">
        <v>0.95599999999999996</v>
      </c>
      <c r="E191" s="88"/>
      <c r="F191" s="88">
        <v>248.7</v>
      </c>
      <c r="G191" s="88">
        <f>260.15*95.6%</f>
        <v>248.70339999999996</v>
      </c>
    </row>
    <row r="192" spans="3:12">
      <c r="C192" s="88" t="s">
        <v>169</v>
      </c>
      <c r="D192" s="88"/>
      <c r="E192" s="88"/>
      <c r="F192" s="89">
        <v>93.16</v>
      </c>
      <c r="G192" s="88"/>
    </row>
    <row r="193" spans="3:7">
      <c r="C193" s="88" t="s">
        <v>170</v>
      </c>
      <c r="D193" s="88"/>
      <c r="E193" s="88"/>
      <c r="F193" s="89">
        <f>F189+F192-F191</f>
        <v>231.06999999999988</v>
      </c>
      <c r="G193" s="1" t="s">
        <v>214</v>
      </c>
    </row>
    <row r="194" spans="3:7">
      <c r="C194" s="88" t="s">
        <v>171</v>
      </c>
      <c r="D194" s="88"/>
      <c r="E194" s="88"/>
      <c r="F194" s="88">
        <v>252.41</v>
      </c>
      <c r="G194" s="88"/>
    </row>
    <row r="195" spans="3:7" ht="19.5" customHeight="1">
      <c r="C195" s="88" t="s">
        <v>173</v>
      </c>
      <c r="D195" s="88"/>
      <c r="E195" s="88"/>
      <c r="F195" s="89">
        <f>27.92+14.35</f>
        <v>42.27</v>
      </c>
      <c r="G195" s="88"/>
    </row>
    <row r="196" spans="3:7">
      <c r="C196" s="88"/>
      <c r="D196" s="88"/>
      <c r="E196" s="88"/>
      <c r="F196" s="88"/>
      <c r="G196" s="88"/>
    </row>
    <row r="197" spans="3:7">
      <c r="C197" s="88" t="s">
        <v>174</v>
      </c>
      <c r="D197" s="88"/>
      <c r="E197" s="88"/>
      <c r="F197" s="89">
        <f>F193-F194+F195</f>
        <v>20.929999999999886</v>
      </c>
      <c r="G197" s="1" t="s">
        <v>214</v>
      </c>
    </row>
  </sheetData>
  <mergeCells count="163">
    <mergeCell ref="B168:G168"/>
    <mergeCell ref="B169:G169"/>
    <mergeCell ref="B170:G170"/>
    <mergeCell ref="B171:H171"/>
    <mergeCell ref="B172:H172"/>
    <mergeCell ref="B173:I173"/>
    <mergeCell ref="B174:H174"/>
    <mergeCell ref="B175:F175"/>
    <mergeCell ref="B176:G176"/>
    <mergeCell ref="C159:F159"/>
    <mergeCell ref="C160:F160"/>
    <mergeCell ref="C161:F161"/>
    <mergeCell ref="C162:F162"/>
    <mergeCell ref="C163:F163"/>
    <mergeCell ref="B164:F164"/>
    <mergeCell ref="B165:H165"/>
    <mergeCell ref="B166:C166"/>
    <mergeCell ref="B167:G167"/>
    <mergeCell ref="C150:F150"/>
    <mergeCell ref="C151:F151"/>
    <mergeCell ref="C152:F152"/>
    <mergeCell ref="C153:F153"/>
    <mergeCell ref="C154:F154"/>
    <mergeCell ref="C155:F155"/>
    <mergeCell ref="C156:F156"/>
    <mergeCell ref="B157:G157"/>
    <mergeCell ref="C158:F158"/>
    <mergeCell ref="C140:F140"/>
    <mergeCell ref="C141:F141"/>
    <mergeCell ref="C143:F143"/>
    <mergeCell ref="C144:F144"/>
    <mergeCell ref="F145:G145"/>
    <mergeCell ref="C146:F146"/>
    <mergeCell ref="C147:F147"/>
    <mergeCell ref="C148:F148"/>
    <mergeCell ref="C149:F149"/>
    <mergeCell ref="C130:F130"/>
    <mergeCell ref="C131:F131"/>
    <mergeCell ref="C132:F132"/>
    <mergeCell ref="C133:F133"/>
    <mergeCell ref="C134:F134"/>
    <mergeCell ref="C135:F135"/>
    <mergeCell ref="C136:F136"/>
    <mergeCell ref="C137:F137"/>
    <mergeCell ref="C138:F138"/>
    <mergeCell ref="B121:G121"/>
    <mergeCell ref="B122:G122"/>
    <mergeCell ref="B123:G123"/>
    <mergeCell ref="C124:F124"/>
    <mergeCell ref="C125:F125"/>
    <mergeCell ref="C126:F126"/>
    <mergeCell ref="C127:F127"/>
    <mergeCell ref="C128:F128"/>
    <mergeCell ref="C129:F129"/>
    <mergeCell ref="B111:F111"/>
    <mergeCell ref="B112:G112"/>
    <mergeCell ref="B113:D113"/>
    <mergeCell ref="F113:G113"/>
    <mergeCell ref="B106:G106"/>
    <mergeCell ref="B107:H107"/>
    <mergeCell ref="B108:H108"/>
    <mergeCell ref="B109:I109"/>
    <mergeCell ref="B110:H110"/>
    <mergeCell ref="C99:F99"/>
    <mergeCell ref="B100:F100"/>
    <mergeCell ref="B101:H101"/>
    <mergeCell ref="B102:C102"/>
    <mergeCell ref="B103:G103"/>
    <mergeCell ref="B104:G104"/>
    <mergeCell ref="B105:G105"/>
    <mergeCell ref="C94:F94"/>
    <mergeCell ref="C95:F95"/>
    <mergeCell ref="C96:F96"/>
    <mergeCell ref="C97:F97"/>
    <mergeCell ref="C98:F98"/>
    <mergeCell ref="C90:F90"/>
    <mergeCell ref="C91:F91"/>
    <mergeCell ref="C92:F92"/>
    <mergeCell ref="B93:G93"/>
    <mergeCell ref="C85:F85"/>
    <mergeCell ref="C87:F87"/>
    <mergeCell ref="C88:F88"/>
    <mergeCell ref="C89:F89"/>
    <mergeCell ref="C86:F86"/>
    <mergeCell ref="C80:F80"/>
    <mergeCell ref="C82:F82"/>
    <mergeCell ref="C83:F83"/>
    <mergeCell ref="C84:F84"/>
    <mergeCell ref="F81:G81"/>
    <mergeCell ref="C75:F75"/>
    <mergeCell ref="C76:F76"/>
    <mergeCell ref="C77:F77"/>
    <mergeCell ref="C78:F78"/>
    <mergeCell ref="C79:F79"/>
    <mergeCell ref="C73:F73"/>
    <mergeCell ref="C74:F74"/>
    <mergeCell ref="C68:F68"/>
    <mergeCell ref="C69:F69"/>
    <mergeCell ref="C70:F70"/>
    <mergeCell ref="C71:F71"/>
    <mergeCell ref="C72:F72"/>
    <mergeCell ref="C64:F64"/>
    <mergeCell ref="C65:F65"/>
    <mergeCell ref="C66:F66"/>
    <mergeCell ref="C67:F67"/>
    <mergeCell ref="B59:G59"/>
    <mergeCell ref="B60:G60"/>
    <mergeCell ref="C62:F62"/>
    <mergeCell ref="C63:F63"/>
    <mergeCell ref="B61:G61"/>
    <mergeCell ref="C50:F50"/>
    <mergeCell ref="B52:D52"/>
    <mergeCell ref="F52:G52"/>
    <mergeCell ref="B43:F43"/>
    <mergeCell ref="B44:F44"/>
    <mergeCell ref="B45:G45"/>
    <mergeCell ref="B46:H46"/>
    <mergeCell ref="B47:G47"/>
    <mergeCell ref="B48:G48"/>
    <mergeCell ref="C22:F22"/>
    <mergeCell ref="C23:F23"/>
    <mergeCell ref="C24:F24"/>
    <mergeCell ref="C25:F25"/>
    <mergeCell ref="C26:F26"/>
    <mergeCell ref="C27:F27"/>
    <mergeCell ref="C28:F28"/>
    <mergeCell ref="C29:F29"/>
    <mergeCell ref="B42:G42"/>
    <mergeCell ref="C31:F31"/>
    <mergeCell ref="B32:G32"/>
    <mergeCell ref="C33:F33"/>
    <mergeCell ref="C34:F34"/>
    <mergeCell ref="C35:F35"/>
    <mergeCell ref="C36:F36"/>
    <mergeCell ref="C37:F37"/>
    <mergeCell ref="B38:F38"/>
    <mergeCell ref="B39:G39"/>
    <mergeCell ref="B40:F40"/>
    <mergeCell ref="B41:F41"/>
    <mergeCell ref="C139:F139"/>
    <mergeCell ref="C142:F142"/>
    <mergeCell ref="C6:F6"/>
    <mergeCell ref="B1:G1"/>
    <mergeCell ref="B2:G2"/>
    <mergeCell ref="C3:G3"/>
    <mergeCell ref="C4:F4"/>
    <mergeCell ref="C5:F5"/>
    <mergeCell ref="C18:F18"/>
    <mergeCell ref="C7:F7"/>
    <mergeCell ref="C8:F8"/>
    <mergeCell ref="C9:F9"/>
    <mergeCell ref="C10:F10"/>
    <mergeCell ref="C11:F11"/>
    <mergeCell ref="C12:F12"/>
    <mergeCell ref="C13:F13"/>
    <mergeCell ref="C14:F14"/>
    <mergeCell ref="C15:F15"/>
    <mergeCell ref="C16:F16"/>
    <mergeCell ref="C17:F17"/>
    <mergeCell ref="C30:F30"/>
    <mergeCell ref="C19:F19"/>
    <mergeCell ref="B20:G20"/>
    <mergeCell ref="C21:F21"/>
  </mergeCells>
  <pageMargins left="0.15748031496062992" right="0.31496062992125984" top="0" bottom="0" header="0" footer="0"/>
  <pageSetup paperSize="9" scale="8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66"/>
  <sheetViews>
    <sheetView workbookViewId="0">
      <selection activeCell="I21" sqref="I21:I22"/>
    </sheetView>
  </sheetViews>
  <sheetFormatPr defaultRowHeight="15"/>
  <cols>
    <col min="1" max="1" width="5.28515625" customWidth="1"/>
    <col min="3" max="3" width="34.140625" customWidth="1"/>
    <col min="4" max="4" width="9.85546875" customWidth="1"/>
    <col min="5" max="5" width="10.140625" customWidth="1"/>
    <col min="6" max="6" width="17.5703125" customWidth="1"/>
    <col min="7" max="7" width="9.85546875" customWidth="1"/>
    <col min="259" max="259" width="35" customWidth="1"/>
    <col min="260" max="260" width="10.42578125" customWidth="1"/>
    <col min="261" max="261" width="10.140625" customWidth="1"/>
    <col min="262" max="262" width="9.5703125" customWidth="1"/>
    <col min="263" max="263" width="9.85546875" customWidth="1"/>
    <col min="515" max="515" width="35" customWidth="1"/>
    <col min="516" max="516" width="10.42578125" customWidth="1"/>
    <col min="517" max="517" width="10.140625" customWidth="1"/>
    <col min="518" max="518" width="9.5703125" customWidth="1"/>
    <col min="519" max="519" width="9.85546875" customWidth="1"/>
    <col min="771" max="771" width="35" customWidth="1"/>
    <col min="772" max="772" width="10.42578125" customWidth="1"/>
    <col min="773" max="773" width="10.140625" customWidth="1"/>
    <col min="774" max="774" width="9.5703125" customWidth="1"/>
    <col min="775" max="775" width="9.85546875" customWidth="1"/>
    <col min="1027" max="1027" width="35" customWidth="1"/>
    <col min="1028" max="1028" width="10.42578125" customWidth="1"/>
    <col min="1029" max="1029" width="10.140625" customWidth="1"/>
    <col min="1030" max="1030" width="9.5703125" customWidth="1"/>
    <col min="1031" max="1031" width="9.85546875" customWidth="1"/>
    <col min="1283" max="1283" width="35" customWidth="1"/>
    <col min="1284" max="1284" width="10.42578125" customWidth="1"/>
    <col min="1285" max="1285" width="10.140625" customWidth="1"/>
    <col min="1286" max="1286" width="9.5703125" customWidth="1"/>
    <col min="1287" max="1287" width="9.85546875" customWidth="1"/>
    <col min="1539" max="1539" width="35" customWidth="1"/>
    <col min="1540" max="1540" width="10.42578125" customWidth="1"/>
    <col min="1541" max="1541" width="10.140625" customWidth="1"/>
    <col min="1542" max="1542" width="9.5703125" customWidth="1"/>
    <col min="1543" max="1543" width="9.85546875" customWidth="1"/>
    <col min="1795" max="1795" width="35" customWidth="1"/>
    <col min="1796" max="1796" width="10.42578125" customWidth="1"/>
    <col min="1797" max="1797" width="10.140625" customWidth="1"/>
    <col min="1798" max="1798" width="9.5703125" customWidth="1"/>
    <col min="1799" max="1799" width="9.85546875" customWidth="1"/>
    <col min="2051" max="2051" width="35" customWidth="1"/>
    <col min="2052" max="2052" width="10.42578125" customWidth="1"/>
    <col min="2053" max="2053" width="10.140625" customWidth="1"/>
    <col min="2054" max="2054" width="9.5703125" customWidth="1"/>
    <col min="2055" max="2055" width="9.85546875" customWidth="1"/>
    <col min="2307" max="2307" width="35" customWidth="1"/>
    <col min="2308" max="2308" width="10.42578125" customWidth="1"/>
    <col min="2309" max="2309" width="10.140625" customWidth="1"/>
    <col min="2310" max="2310" width="9.5703125" customWidth="1"/>
    <col min="2311" max="2311" width="9.85546875" customWidth="1"/>
    <col min="2563" max="2563" width="35" customWidth="1"/>
    <col min="2564" max="2564" width="10.42578125" customWidth="1"/>
    <col min="2565" max="2565" width="10.140625" customWidth="1"/>
    <col min="2566" max="2566" width="9.5703125" customWidth="1"/>
    <col min="2567" max="2567" width="9.85546875" customWidth="1"/>
    <col min="2819" max="2819" width="35" customWidth="1"/>
    <col min="2820" max="2820" width="10.42578125" customWidth="1"/>
    <col min="2821" max="2821" width="10.140625" customWidth="1"/>
    <col min="2822" max="2822" width="9.5703125" customWidth="1"/>
    <col min="2823" max="2823" width="9.85546875" customWidth="1"/>
    <col min="3075" max="3075" width="35" customWidth="1"/>
    <col min="3076" max="3076" width="10.42578125" customWidth="1"/>
    <col min="3077" max="3077" width="10.140625" customWidth="1"/>
    <col min="3078" max="3078" width="9.5703125" customWidth="1"/>
    <col min="3079" max="3079" width="9.85546875" customWidth="1"/>
    <col min="3331" max="3331" width="35" customWidth="1"/>
    <col min="3332" max="3332" width="10.42578125" customWidth="1"/>
    <col min="3333" max="3333" width="10.140625" customWidth="1"/>
    <col min="3334" max="3334" width="9.5703125" customWidth="1"/>
    <col min="3335" max="3335" width="9.85546875" customWidth="1"/>
    <col min="3587" max="3587" width="35" customWidth="1"/>
    <col min="3588" max="3588" width="10.42578125" customWidth="1"/>
    <col min="3589" max="3589" width="10.140625" customWidth="1"/>
    <col min="3590" max="3590" width="9.5703125" customWidth="1"/>
    <col min="3591" max="3591" width="9.85546875" customWidth="1"/>
    <col min="3843" max="3843" width="35" customWidth="1"/>
    <col min="3844" max="3844" width="10.42578125" customWidth="1"/>
    <col min="3845" max="3845" width="10.140625" customWidth="1"/>
    <col min="3846" max="3846" width="9.5703125" customWidth="1"/>
    <col min="3847" max="3847" width="9.85546875" customWidth="1"/>
    <col min="4099" max="4099" width="35" customWidth="1"/>
    <col min="4100" max="4100" width="10.42578125" customWidth="1"/>
    <col min="4101" max="4101" width="10.140625" customWidth="1"/>
    <col min="4102" max="4102" width="9.5703125" customWidth="1"/>
    <col min="4103" max="4103" width="9.85546875" customWidth="1"/>
    <col min="4355" max="4355" width="35" customWidth="1"/>
    <col min="4356" max="4356" width="10.42578125" customWidth="1"/>
    <col min="4357" max="4357" width="10.140625" customWidth="1"/>
    <col min="4358" max="4358" width="9.5703125" customWidth="1"/>
    <col min="4359" max="4359" width="9.85546875" customWidth="1"/>
    <col min="4611" max="4611" width="35" customWidth="1"/>
    <col min="4612" max="4612" width="10.42578125" customWidth="1"/>
    <col min="4613" max="4613" width="10.140625" customWidth="1"/>
    <col min="4614" max="4614" width="9.5703125" customWidth="1"/>
    <col min="4615" max="4615" width="9.85546875" customWidth="1"/>
    <col min="4867" max="4867" width="35" customWidth="1"/>
    <col min="4868" max="4868" width="10.42578125" customWidth="1"/>
    <col min="4869" max="4869" width="10.140625" customWidth="1"/>
    <col min="4870" max="4870" width="9.5703125" customWidth="1"/>
    <col min="4871" max="4871" width="9.85546875" customWidth="1"/>
    <col min="5123" max="5123" width="35" customWidth="1"/>
    <col min="5124" max="5124" width="10.42578125" customWidth="1"/>
    <col min="5125" max="5125" width="10.140625" customWidth="1"/>
    <col min="5126" max="5126" width="9.5703125" customWidth="1"/>
    <col min="5127" max="5127" width="9.85546875" customWidth="1"/>
    <col min="5379" max="5379" width="35" customWidth="1"/>
    <col min="5380" max="5380" width="10.42578125" customWidth="1"/>
    <col min="5381" max="5381" width="10.140625" customWidth="1"/>
    <col min="5382" max="5382" width="9.5703125" customWidth="1"/>
    <col min="5383" max="5383" width="9.85546875" customWidth="1"/>
    <col min="5635" max="5635" width="35" customWidth="1"/>
    <col min="5636" max="5636" width="10.42578125" customWidth="1"/>
    <col min="5637" max="5637" width="10.140625" customWidth="1"/>
    <col min="5638" max="5638" width="9.5703125" customWidth="1"/>
    <col min="5639" max="5639" width="9.85546875" customWidth="1"/>
    <col min="5891" max="5891" width="35" customWidth="1"/>
    <col min="5892" max="5892" width="10.42578125" customWidth="1"/>
    <col min="5893" max="5893" width="10.140625" customWidth="1"/>
    <col min="5894" max="5894" width="9.5703125" customWidth="1"/>
    <col min="5895" max="5895" width="9.85546875" customWidth="1"/>
    <col min="6147" max="6147" width="35" customWidth="1"/>
    <col min="6148" max="6148" width="10.42578125" customWidth="1"/>
    <col min="6149" max="6149" width="10.140625" customWidth="1"/>
    <col min="6150" max="6150" width="9.5703125" customWidth="1"/>
    <col min="6151" max="6151" width="9.85546875" customWidth="1"/>
    <col min="6403" max="6403" width="35" customWidth="1"/>
    <col min="6404" max="6404" width="10.42578125" customWidth="1"/>
    <col min="6405" max="6405" width="10.140625" customWidth="1"/>
    <col min="6406" max="6406" width="9.5703125" customWidth="1"/>
    <col min="6407" max="6407" width="9.85546875" customWidth="1"/>
    <col min="6659" max="6659" width="35" customWidth="1"/>
    <col min="6660" max="6660" width="10.42578125" customWidth="1"/>
    <col min="6661" max="6661" width="10.140625" customWidth="1"/>
    <col min="6662" max="6662" width="9.5703125" customWidth="1"/>
    <col min="6663" max="6663" width="9.85546875" customWidth="1"/>
    <col min="6915" max="6915" width="35" customWidth="1"/>
    <col min="6916" max="6916" width="10.42578125" customWidth="1"/>
    <col min="6917" max="6917" width="10.140625" customWidth="1"/>
    <col min="6918" max="6918" width="9.5703125" customWidth="1"/>
    <col min="6919" max="6919" width="9.85546875" customWidth="1"/>
    <col min="7171" max="7171" width="35" customWidth="1"/>
    <col min="7172" max="7172" width="10.42578125" customWidth="1"/>
    <col min="7173" max="7173" width="10.140625" customWidth="1"/>
    <col min="7174" max="7174" width="9.5703125" customWidth="1"/>
    <col min="7175" max="7175" width="9.85546875" customWidth="1"/>
    <col min="7427" max="7427" width="35" customWidth="1"/>
    <col min="7428" max="7428" width="10.42578125" customWidth="1"/>
    <col min="7429" max="7429" width="10.140625" customWidth="1"/>
    <col min="7430" max="7430" width="9.5703125" customWidth="1"/>
    <col min="7431" max="7431" width="9.85546875" customWidth="1"/>
    <col min="7683" max="7683" width="35" customWidth="1"/>
    <col min="7684" max="7684" width="10.42578125" customWidth="1"/>
    <col min="7685" max="7685" width="10.140625" customWidth="1"/>
    <col min="7686" max="7686" width="9.5703125" customWidth="1"/>
    <col min="7687" max="7687" width="9.85546875" customWidth="1"/>
    <col min="7939" max="7939" width="35" customWidth="1"/>
    <col min="7940" max="7940" width="10.42578125" customWidth="1"/>
    <col min="7941" max="7941" width="10.140625" customWidth="1"/>
    <col min="7942" max="7942" width="9.5703125" customWidth="1"/>
    <col min="7943" max="7943" width="9.85546875" customWidth="1"/>
    <col min="8195" max="8195" width="35" customWidth="1"/>
    <col min="8196" max="8196" width="10.42578125" customWidth="1"/>
    <col min="8197" max="8197" width="10.140625" customWidth="1"/>
    <col min="8198" max="8198" width="9.5703125" customWidth="1"/>
    <col min="8199" max="8199" width="9.85546875" customWidth="1"/>
    <col min="8451" max="8451" width="35" customWidth="1"/>
    <col min="8452" max="8452" width="10.42578125" customWidth="1"/>
    <col min="8453" max="8453" width="10.140625" customWidth="1"/>
    <col min="8454" max="8454" width="9.5703125" customWidth="1"/>
    <col min="8455" max="8455" width="9.85546875" customWidth="1"/>
    <col min="8707" max="8707" width="35" customWidth="1"/>
    <col min="8708" max="8708" width="10.42578125" customWidth="1"/>
    <col min="8709" max="8709" width="10.140625" customWidth="1"/>
    <col min="8710" max="8710" width="9.5703125" customWidth="1"/>
    <col min="8711" max="8711" width="9.85546875" customWidth="1"/>
    <col min="8963" max="8963" width="35" customWidth="1"/>
    <col min="8964" max="8964" width="10.42578125" customWidth="1"/>
    <col min="8965" max="8965" width="10.140625" customWidth="1"/>
    <col min="8966" max="8966" width="9.5703125" customWidth="1"/>
    <col min="8967" max="8967" width="9.85546875" customWidth="1"/>
    <col min="9219" max="9219" width="35" customWidth="1"/>
    <col min="9220" max="9220" width="10.42578125" customWidth="1"/>
    <col min="9221" max="9221" width="10.140625" customWidth="1"/>
    <col min="9222" max="9222" width="9.5703125" customWidth="1"/>
    <col min="9223" max="9223" width="9.85546875" customWidth="1"/>
    <col min="9475" max="9475" width="35" customWidth="1"/>
    <col min="9476" max="9476" width="10.42578125" customWidth="1"/>
    <col min="9477" max="9477" width="10.140625" customWidth="1"/>
    <col min="9478" max="9478" width="9.5703125" customWidth="1"/>
    <col min="9479" max="9479" width="9.85546875" customWidth="1"/>
    <col min="9731" max="9731" width="35" customWidth="1"/>
    <col min="9732" max="9732" width="10.42578125" customWidth="1"/>
    <col min="9733" max="9733" width="10.140625" customWidth="1"/>
    <col min="9734" max="9734" width="9.5703125" customWidth="1"/>
    <col min="9735" max="9735" width="9.85546875" customWidth="1"/>
    <col min="9987" max="9987" width="35" customWidth="1"/>
    <col min="9988" max="9988" width="10.42578125" customWidth="1"/>
    <col min="9989" max="9989" width="10.140625" customWidth="1"/>
    <col min="9990" max="9990" width="9.5703125" customWidth="1"/>
    <col min="9991" max="9991" width="9.85546875" customWidth="1"/>
    <col min="10243" max="10243" width="35" customWidth="1"/>
    <col min="10244" max="10244" width="10.42578125" customWidth="1"/>
    <col min="10245" max="10245" width="10.140625" customWidth="1"/>
    <col min="10246" max="10246" width="9.5703125" customWidth="1"/>
    <col min="10247" max="10247" width="9.85546875" customWidth="1"/>
    <col min="10499" max="10499" width="35" customWidth="1"/>
    <col min="10500" max="10500" width="10.42578125" customWidth="1"/>
    <col min="10501" max="10501" width="10.140625" customWidth="1"/>
    <col min="10502" max="10502" width="9.5703125" customWidth="1"/>
    <col min="10503" max="10503" width="9.85546875" customWidth="1"/>
    <col min="10755" max="10755" width="35" customWidth="1"/>
    <col min="10756" max="10756" width="10.42578125" customWidth="1"/>
    <col min="10757" max="10757" width="10.140625" customWidth="1"/>
    <col min="10758" max="10758" width="9.5703125" customWidth="1"/>
    <col min="10759" max="10759" width="9.85546875" customWidth="1"/>
    <col min="11011" max="11011" width="35" customWidth="1"/>
    <col min="11012" max="11012" width="10.42578125" customWidth="1"/>
    <col min="11013" max="11013" width="10.140625" customWidth="1"/>
    <col min="11014" max="11014" width="9.5703125" customWidth="1"/>
    <col min="11015" max="11015" width="9.85546875" customWidth="1"/>
    <col min="11267" max="11267" width="35" customWidth="1"/>
    <col min="11268" max="11268" width="10.42578125" customWidth="1"/>
    <col min="11269" max="11269" width="10.140625" customWidth="1"/>
    <col min="11270" max="11270" width="9.5703125" customWidth="1"/>
    <col min="11271" max="11271" width="9.85546875" customWidth="1"/>
    <col min="11523" max="11523" width="35" customWidth="1"/>
    <col min="11524" max="11524" width="10.42578125" customWidth="1"/>
    <col min="11525" max="11525" width="10.140625" customWidth="1"/>
    <col min="11526" max="11526" width="9.5703125" customWidth="1"/>
    <col min="11527" max="11527" width="9.85546875" customWidth="1"/>
    <col min="11779" max="11779" width="35" customWidth="1"/>
    <col min="11780" max="11780" width="10.42578125" customWidth="1"/>
    <col min="11781" max="11781" width="10.140625" customWidth="1"/>
    <col min="11782" max="11782" width="9.5703125" customWidth="1"/>
    <col min="11783" max="11783" width="9.85546875" customWidth="1"/>
    <col min="12035" max="12035" width="35" customWidth="1"/>
    <col min="12036" max="12036" width="10.42578125" customWidth="1"/>
    <col min="12037" max="12037" width="10.140625" customWidth="1"/>
    <col min="12038" max="12038" width="9.5703125" customWidth="1"/>
    <col min="12039" max="12039" width="9.85546875" customWidth="1"/>
    <col min="12291" max="12291" width="35" customWidth="1"/>
    <col min="12292" max="12292" width="10.42578125" customWidth="1"/>
    <col min="12293" max="12293" width="10.140625" customWidth="1"/>
    <col min="12294" max="12294" width="9.5703125" customWidth="1"/>
    <col min="12295" max="12295" width="9.85546875" customWidth="1"/>
    <col min="12547" max="12547" width="35" customWidth="1"/>
    <col min="12548" max="12548" width="10.42578125" customWidth="1"/>
    <col min="12549" max="12549" width="10.140625" customWidth="1"/>
    <col min="12550" max="12550" width="9.5703125" customWidth="1"/>
    <col min="12551" max="12551" width="9.85546875" customWidth="1"/>
    <col min="12803" max="12803" width="35" customWidth="1"/>
    <col min="12804" max="12804" width="10.42578125" customWidth="1"/>
    <col min="12805" max="12805" width="10.140625" customWidth="1"/>
    <col min="12806" max="12806" width="9.5703125" customWidth="1"/>
    <col min="12807" max="12807" width="9.85546875" customWidth="1"/>
    <col min="13059" max="13059" width="35" customWidth="1"/>
    <col min="13060" max="13060" width="10.42578125" customWidth="1"/>
    <col min="13061" max="13061" width="10.140625" customWidth="1"/>
    <col min="13062" max="13062" width="9.5703125" customWidth="1"/>
    <col min="13063" max="13063" width="9.85546875" customWidth="1"/>
    <col min="13315" max="13315" width="35" customWidth="1"/>
    <col min="13316" max="13316" width="10.42578125" customWidth="1"/>
    <col min="13317" max="13317" width="10.140625" customWidth="1"/>
    <col min="13318" max="13318" width="9.5703125" customWidth="1"/>
    <col min="13319" max="13319" width="9.85546875" customWidth="1"/>
    <col min="13571" max="13571" width="35" customWidth="1"/>
    <col min="13572" max="13572" width="10.42578125" customWidth="1"/>
    <col min="13573" max="13573" width="10.140625" customWidth="1"/>
    <col min="13574" max="13574" width="9.5703125" customWidth="1"/>
    <col min="13575" max="13575" width="9.85546875" customWidth="1"/>
    <col min="13827" max="13827" width="35" customWidth="1"/>
    <col min="13828" max="13828" width="10.42578125" customWidth="1"/>
    <col min="13829" max="13829" width="10.140625" customWidth="1"/>
    <col min="13830" max="13830" width="9.5703125" customWidth="1"/>
    <col min="13831" max="13831" width="9.85546875" customWidth="1"/>
    <col min="14083" max="14083" width="35" customWidth="1"/>
    <col min="14084" max="14084" width="10.42578125" customWidth="1"/>
    <col min="14085" max="14085" width="10.140625" customWidth="1"/>
    <col min="14086" max="14086" width="9.5703125" customWidth="1"/>
    <col min="14087" max="14087" width="9.85546875" customWidth="1"/>
    <col min="14339" max="14339" width="35" customWidth="1"/>
    <col min="14340" max="14340" width="10.42578125" customWidth="1"/>
    <col min="14341" max="14341" width="10.140625" customWidth="1"/>
    <col min="14342" max="14342" width="9.5703125" customWidth="1"/>
    <col min="14343" max="14343" width="9.85546875" customWidth="1"/>
    <col min="14595" max="14595" width="35" customWidth="1"/>
    <col min="14596" max="14596" width="10.42578125" customWidth="1"/>
    <col min="14597" max="14597" width="10.140625" customWidth="1"/>
    <col min="14598" max="14598" width="9.5703125" customWidth="1"/>
    <col min="14599" max="14599" width="9.85546875" customWidth="1"/>
    <col min="14851" max="14851" width="35" customWidth="1"/>
    <col min="14852" max="14852" width="10.42578125" customWidth="1"/>
    <col min="14853" max="14853" width="10.140625" customWidth="1"/>
    <col min="14854" max="14854" width="9.5703125" customWidth="1"/>
    <col min="14855" max="14855" width="9.85546875" customWidth="1"/>
    <col min="15107" max="15107" width="35" customWidth="1"/>
    <col min="15108" max="15108" width="10.42578125" customWidth="1"/>
    <col min="15109" max="15109" width="10.140625" customWidth="1"/>
    <col min="15110" max="15110" width="9.5703125" customWidth="1"/>
    <col min="15111" max="15111" width="9.85546875" customWidth="1"/>
    <col min="15363" max="15363" width="35" customWidth="1"/>
    <col min="15364" max="15364" width="10.42578125" customWidth="1"/>
    <col min="15365" max="15365" width="10.140625" customWidth="1"/>
    <col min="15366" max="15366" width="9.5703125" customWidth="1"/>
    <col min="15367" max="15367" width="9.85546875" customWidth="1"/>
    <col min="15619" max="15619" width="35" customWidth="1"/>
    <col min="15620" max="15620" width="10.42578125" customWidth="1"/>
    <col min="15621" max="15621" width="10.140625" customWidth="1"/>
    <col min="15622" max="15622" width="9.5703125" customWidth="1"/>
    <col min="15623" max="15623" width="9.85546875" customWidth="1"/>
    <col min="15875" max="15875" width="35" customWidth="1"/>
    <col min="15876" max="15876" width="10.42578125" customWidth="1"/>
    <col min="15877" max="15877" width="10.140625" customWidth="1"/>
    <col min="15878" max="15878" width="9.5703125" customWidth="1"/>
    <col min="15879" max="15879" width="9.85546875" customWidth="1"/>
    <col min="16131" max="16131" width="35" customWidth="1"/>
    <col min="16132" max="16132" width="10.42578125" customWidth="1"/>
    <col min="16133" max="16133" width="10.140625" customWidth="1"/>
    <col min="16134" max="16134" width="9.5703125" customWidth="1"/>
    <col min="16135" max="16135" width="9.85546875" customWidth="1"/>
  </cols>
  <sheetData>
    <row r="1" spans="1:9">
      <c r="A1" s="148" t="s">
        <v>55</v>
      </c>
      <c r="B1" s="148"/>
      <c r="C1" s="148"/>
      <c r="D1" s="148"/>
      <c r="E1" s="148"/>
      <c r="F1" s="148"/>
      <c r="G1" s="148"/>
      <c r="H1" s="74"/>
      <c r="I1" s="63"/>
    </row>
    <row r="2" spans="1:9">
      <c r="A2" s="148" t="s">
        <v>56</v>
      </c>
      <c r="B2" s="148"/>
      <c r="C2" s="148"/>
      <c r="D2" s="148"/>
      <c r="E2" s="148"/>
      <c r="F2" s="148"/>
      <c r="G2" s="148"/>
      <c r="H2" s="74"/>
      <c r="I2" s="77"/>
    </row>
    <row r="3" spans="1:9">
      <c r="A3" s="228" t="s">
        <v>57</v>
      </c>
      <c r="B3" s="228"/>
      <c r="C3" s="228"/>
      <c r="D3" s="228"/>
      <c r="E3" s="228"/>
      <c r="F3" s="228"/>
      <c r="G3" s="228"/>
      <c r="H3" s="228"/>
      <c r="I3" s="228"/>
    </row>
    <row r="4" spans="1:9" ht="12.75" customHeight="1">
      <c r="A4" s="240"/>
      <c r="B4" s="240"/>
      <c r="C4" s="240"/>
      <c r="D4" s="78"/>
      <c r="E4" s="78"/>
      <c r="F4" s="78"/>
      <c r="G4" s="78"/>
      <c r="H4" s="79"/>
      <c r="I4" s="218" t="s">
        <v>58</v>
      </c>
    </row>
    <row r="5" spans="1:9">
      <c r="A5" s="240"/>
      <c r="B5" s="240"/>
      <c r="C5" s="240"/>
      <c r="D5" s="78" t="s">
        <v>59</v>
      </c>
      <c r="E5" s="78" t="s">
        <v>60</v>
      </c>
      <c r="F5" s="78" t="s">
        <v>61</v>
      </c>
      <c r="G5" s="80" t="s">
        <v>62</v>
      </c>
      <c r="H5" s="29" t="s">
        <v>63</v>
      </c>
      <c r="I5" s="219"/>
    </row>
    <row r="6" spans="1:9">
      <c r="A6" s="240"/>
      <c r="B6" s="240"/>
      <c r="C6" s="240"/>
      <c r="D6" s="78"/>
      <c r="E6" s="78"/>
      <c r="F6" s="78"/>
      <c r="G6" s="80"/>
      <c r="H6" s="80"/>
      <c r="I6" s="78"/>
    </row>
    <row r="7" spans="1:9">
      <c r="A7" s="76">
        <v>1</v>
      </c>
      <c r="B7" s="241" t="s">
        <v>64</v>
      </c>
      <c r="C7" s="241"/>
      <c r="D7" s="30">
        <v>957.02</v>
      </c>
      <c r="E7" s="30">
        <f>E8</f>
        <v>1066.99</v>
      </c>
      <c r="F7" s="75">
        <f>F8</f>
        <v>1494.86</v>
      </c>
      <c r="G7" s="75">
        <f>G8</f>
        <v>1777.56</v>
      </c>
      <c r="H7" s="75">
        <f>H8</f>
        <v>1519.3</v>
      </c>
      <c r="I7" s="30">
        <f>H7+G7+F7+E7+D7</f>
        <v>6815.73</v>
      </c>
    </row>
    <row r="8" spans="1:9">
      <c r="A8" s="78"/>
      <c r="B8" s="240" t="s">
        <v>65</v>
      </c>
      <c r="C8" s="240"/>
      <c r="D8" s="81">
        <v>957.02</v>
      </c>
      <c r="E8" s="81">
        <v>1066.99</v>
      </c>
      <c r="F8" s="82">
        <v>1494.86</v>
      </c>
      <c r="G8" s="82">
        <v>1777.56</v>
      </c>
      <c r="H8" s="82">
        <v>1519.3</v>
      </c>
      <c r="I8" s="81">
        <f>H8+G8+F8+E8+D8</f>
        <v>6815.73</v>
      </c>
    </row>
    <row r="9" spans="1:9">
      <c r="A9" s="241">
        <v>2</v>
      </c>
      <c r="B9" s="241" t="s">
        <v>66</v>
      </c>
      <c r="C9" s="241"/>
      <c r="D9" s="236">
        <f>D11+D13+D14+D15+D16+D17</f>
        <v>1286.2200000000003</v>
      </c>
      <c r="E9" s="236">
        <f>E11+E13+E14+E15+E16</f>
        <v>1428.44</v>
      </c>
      <c r="F9" s="229">
        <f>F11+F13+F14+F15+F16+F17</f>
        <v>1905.98</v>
      </c>
      <c r="G9" s="232">
        <f>G11+G13+G14+G15+G16+G17</f>
        <v>1678.3600000000001</v>
      </c>
      <c r="H9" s="233">
        <f>H11+H13+H14+H15+H16+H17</f>
        <v>1321.39</v>
      </c>
      <c r="I9" s="236">
        <f>H9+G9+F9+E9+D9</f>
        <v>7620.39</v>
      </c>
    </row>
    <row r="10" spans="1:9">
      <c r="A10" s="241"/>
      <c r="B10" s="241"/>
      <c r="C10" s="241"/>
      <c r="D10" s="238"/>
      <c r="E10" s="238"/>
      <c r="F10" s="231"/>
      <c r="G10" s="232"/>
      <c r="H10" s="235"/>
      <c r="I10" s="238"/>
    </row>
    <row r="11" spans="1:9">
      <c r="A11" s="240"/>
      <c r="B11" s="240" t="s">
        <v>67</v>
      </c>
      <c r="C11" s="242"/>
      <c r="D11" s="226">
        <v>438.61</v>
      </c>
      <c r="E11" s="226">
        <v>541.4</v>
      </c>
      <c r="F11" s="220">
        <v>804.12</v>
      </c>
      <c r="G11" s="228">
        <v>658.6</v>
      </c>
      <c r="H11" s="218">
        <v>619.98</v>
      </c>
      <c r="I11" s="226">
        <f>H11+G11+F11+E11+D11</f>
        <v>3062.71</v>
      </c>
    </row>
    <row r="12" spans="1:9">
      <c r="A12" s="240"/>
      <c r="B12" s="240" t="s">
        <v>68</v>
      </c>
      <c r="C12" s="242"/>
      <c r="D12" s="227"/>
      <c r="E12" s="227"/>
      <c r="F12" s="221"/>
      <c r="G12" s="228"/>
      <c r="H12" s="219"/>
      <c r="I12" s="227"/>
    </row>
    <row r="13" spans="1:9">
      <c r="A13" s="78"/>
      <c r="B13" s="243" t="s">
        <v>69</v>
      </c>
      <c r="C13" s="243"/>
      <c r="D13" s="30">
        <v>269.06</v>
      </c>
      <c r="E13" s="30">
        <v>609.84</v>
      </c>
      <c r="F13" s="75">
        <v>338.33</v>
      </c>
      <c r="G13" s="75">
        <v>10.91</v>
      </c>
      <c r="H13" s="75">
        <v>90.37</v>
      </c>
      <c r="I13" s="30">
        <f t="shared" ref="I13:I17" si="0">H13+G13+F13+E13+D13</f>
        <v>1318.51</v>
      </c>
    </row>
    <row r="14" spans="1:9">
      <c r="A14" s="78"/>
      <c r="B14" s="240" t="s">
        <v>70</v>
      </c>
      <c r="C14" s="240"/>
      <c r="D14" s="81">
        <v>81.28</v>
      </c>
      <c r="E14" s="81">
        <v>102.5</v>
      </c>
      <c r="F14" s="82">
        <v>86.23</v>
      </c>
      <c r="G14" s="82">
        <v>72.98</v>
      </c>
      <c r="H14" s="82">
        <v>75.88</v>
      </c>
      <c r="I14" s="81">
        <f t="shared" si="0"/>
        <v>418.87</v>
      </c>
    </row>
    <row r="15" spans="1:9">
      <c r="A15" s="78"/>
      <c r="B15" s="240" t="s">
        <v>71</v>
      </c>
      <c r="C15" s="240"/>
      <c r="D15" s="81">
        <v>61.22</v>
      </c>
      <c r="E15" s="81">
        <v>76.900000000000006</v>
      </c>
      <c r="F15" s="82">
        <v>77.3</v>
      </c>
      <c r="G15" s="82">
        <v>96.89</v>
      </c>
      <c r="H15" s="82">
        <v>127.12</v>
      </c>
      <c r="I15" s="81">
        <f t="shared" si="0"/>
        <v>439.43000000000006</v>
      </c>
    </row>
    <row r="16" spans="1:9">
      <c r="A16" s="78"/>
      <c r="B16" s="240" t="s">
        <v>72</v>
      </c>
      <c r="C16" s="240"/>
      <c r="D16" s="81">
        <v>52.08</v>
      </c>
      <c r="E16" s="81">
        <v>97.8</v>
      </c>
      <c r="F16" s="82">
        <v>89.91</v>
      </c>
      <c r="G16" s="82">
        <v>100.04</v>
      </c>
      <c r="H16" s="82">
        <v>107.6</v>
      </c>
      <c r="I16" s="81">
        <f t="shared" si="0"/>
        <v>447.42999999999995</v>
      </c>
    </row>
    <row r="17" spans="1:9">
      <c r="A17" s="78"/>
      <c r="B17" s="240" t="s">
        <v>73</v>
      </c>
      <c r="C17" s="240"/>
      <c r="D17" s="81">
        <v>383.97</v>
      </c>
      <c r="E17" s="81"/>
      <c r="F17" s="82">
        <v>510.09</v>
      </c>
      <c r="G17" s="82">
        <v>738.94</v>
      </c>
      <c r="H17" s="82">
        <v>300.44</v>
      </c>
      <c r="I17" s="81">
        <f t="shared" si="0"/>
        <v>1933.44</v>
      </c>
    </row>
    <row r="18" spans="1:9">
      <c r="A18" s="241">
        <v>3</v>
      </c>
      <c r="B18" s="241" t="s">
        <v>74</v>
      </c>
      <c r="C18" s="241"/>
      <c r="D18" s="236">
        <f>D9-D7</f>
        <v>329.20000000000027</v>
      </c>
      <c r="E18" s="236">
        <f>E9-E8</f>
        <v>361.45000000000005</v>
      </c>
      <c r="F18" s="229">
        <f>F9-F7</f>
        <v>411.12000000000012</v>
      </c>
      <c r="G18" s="232">
        <f>G9-G7</f>
        <v>-99.199999999999818</v>
      </c>
      <c r="H18" s="233">
        <f>H9-H7</f>
        <v>-197.90999999999985</v>
      </c>
      <c r="I18" s="236">
        <f>H18+G18+F18+E18+D18</f>
        <v>804.66000000000076</v>
      </c>
    </row>
    <row r="19" spans="1:9">
      <c r="A19" s="241"/>
      <c r="B19" s="241"/>
      <c r="C19" s="241"/>
      <c r="D19" s="237"/>
      <c r="E19" s="237"/>
      <c r="F19" s="230"/>
      <c r="G19" s="232"/>
      <c r="H19" s="234"/>
      <c r="I19" s="237"/>
    </row>
    <row r="20" spans="1:9">
      <c r="A20" s="241"/>
      <c r="B20" s="241"/>
      <c r="C20" s="241"/>
      <c r="D20" s="238"/>
      <c r="E20" s="238"/>
      <c r="F20" s="231"/>
      <c r="G20" s="232"/>
      <c r="H20" s="235"/>
      <c r="I20" s="238"/>
    </row>
    <row r="21" spans="1:9">
      <c r="A21" s="218"/>
      <c r="B21" s="239" t="s">
        <v>75</v>
      </c>
      <c r="C21" s="239"/>
      <c r="D21" s="220">
        <v>1093.42</v>
      </c>
      <c r="E21" s="220">
        <v>1156.8699999999999</v>
      </c>
      <c r="F21" s="220">
        <v>1632.41</v>
      </c>
      <c r="G21" s="228">
        <v>1837.28</v>
      </c>
      <c r="H21" s="218">
        <v>1513.24</v>
      </c>
      <c r="I21" s="220">
        <f>H21+G21+F21+E21+D21</f>
        <v>7233.22</v>
      </c>
    </row>
    <row r="22" spans="1:9">
      <c r="A22" s="219"/>
      <c r="B22" s="239"/>
      <c r="C22" s="239"/>
      <c r="D22" s="221"/>
      <c r="E22" s="221"/>
      <c r="F22" s="221"/>
      <c r="G22" s="228"/>
      <c r="H22" s="219"/>
      <c r="I22" s="221"/>
    </row>
    <row r="23" spans="1:9">
      <c r="A23" s="218"/>
      <c r="B23" s="222" t="s">
        <v>76</v>
      </c>
      <c r="C23" s="223"/>
      <c r="D23" s="226">
        <f>D21-D8</f>
        <v>136.40000000000009</v>
      </c>
      <c r="E23" s="226">
        <f>E21-E8</f>
        <v>89.879999999999882</v>
      </c>
      <c r="F23" s="220">
        <f>F21-F8</f>
        <v>137.55000000000018</v>
      </c>
      <c r="G23" s="228">
        <f>G21-G8</f>
        <v>59.720000000000027</v>
      </c>
      <c r="H23" s="218">
        <f>H21-H8</f>
        <v>-6.0599999999999454</v>
      </c>
      <c r="I23" s="226">
        <f>H23+G23+F23+E23+D23</f>
        <v>417.49000000000024</v>
      </c>
    </row>
    <row r="24" spans="1:9">
      <c r="A24" s="219"/>
      <c r="B24" s="224"/>
      <c r="C24" s="225"/>
      <c r="D24" s="227"/>
      <c r="E24" s="227"/>
      <c r="F24" s="221"/>
      <c r="G24" s="228"/>
      <c r="H24" s="219"/>
      <c r="I24" s="227"/>
    </row>
    <row r="25" spans="1:9">
      <c r="A25" s="31"/>
      <c r="B25" s="31"/>
      <c r="C25" s="31"/>
      <c r="D25" s="32"/>
      <c r="E25" s="32"/>
      <c r="F25" s="33"/>
      <c r="G25" s="33"/>
      <c r="H25" s="33"/>
      <c r="I25" s="33"/>
    </row>
    <row r="26" spans="1:9" ht="23.25">
      <c r="A26" s="7" t="s">
        <v>19</v>
      </c>
      <c r="B26" s="217" t="s">
        <v>77</v>
      </c>
      <c r="C26" s="217"/>
      <c r="D26" s="34" t="s">
        <v>78</v>
      </c>
      <c r="E26" s="35"/>
      <c r="F26" s="35"/>
      <c r="G26" s="35"/>
      <c r="H26" s="35"/>
      <c r="I26" s="35"/>
    </row>
    <row r="27" spans="1:9">
      <c r="A27" s="28">
        <v>1</v>
      </c>
      <c r="B27" s="213" t="s">
        <v>79</v>
      </c>
      <c r="C27" s="213"/>
      <c r="D27" s="36">
        <v>7.41</v>
      </c>
      <c r="E27" s="35"/>
      <c r="F27" s="35"/>
      <c r="G27" s="35"/>
      <c r="H27" s="35"/>
      <c r="I27" s="35"/>
    </row>
    <row r="28" spans="1:9">
      <c r="A28" s="28">
        <v>2</v>
      </c>
      <c r="B28" s="213" t="s">
        <v>80</v>
      </c>
      <c r="C28" s="213"/>
      <c r="D28" s="36">
        <v>176.95</v>
      </c>
      <c r="E28" s="35"/>
      <c r="F28" s="35"/>
      <c r="G28" s="35"/>
      <c r="H28" s="35"/>
      <c r="I28" s="35"/>
    </row>
    <row r="29" spans="1:9">
      <c r="A29" s="28">
        <v>3</v>
      </c>
      <c r="B29" s="182" t="s">
        <v>81</v>
      </c>
      <c r="C29" s="182"/>
      <c r="D29" s="36">
        <v>78.260000000000005</v>
      </c>
      <c r="E29" s="35"/>
      <c r="F29" s="35"/>
      <c r="G29" s="35"/>
      <c r="H29" s="35"/>
      <c r="I29" s="35"/>
    </row>
    <row r="30" spans="1:9">
      <c r="A30" s="28">
        <v>4</v>
      </c>
      <c r="B30" s="182" t="s">
        <v>82</v>
      </c>
      <c r="C30" s="182"/>
      <c r="D30" s="36">
        <v>6.44</v>
      </c>
      <c r="E30" s="35"/>
      <c r="F30" s="35"/>
      <c r="G30" s="35"/>
      <c r="H30" s="35"/>
      <c r="I30" s="35"/>
    </row>
    <row r="31" spans="1:9">
      <c r="A31" s="27"/>
      <c r="B31" s="215" t="s">
        <v>31</v>
      </c>
      <c r="C31" s="215"/>
      <c r="D31" s="37">
        <f>SUM(D27:D30)</f>
        <v>269.06</v>
      </c>
      <c r="E31" s="35"/>
      <c r="F31" s="35"/>
      <c r="G31" s="35"/>
      <c r="H31" s="35"/>
      <c r="I31" s="35"/>
    </row>
    <row r="32" spans="1:9">
      <c r="A32" s="216"/>
      <c r="B32" s="216"/>
      <c r="C32" s="216"/>
      <c r="D32" s="1"/>
      <c r="E32" s="1"/>
      <c r="F32" s="1"/>
      <c r="G32" s="1"/>
      <c r="H32" s="1"/>
      <c r="I32" s="1"/>
    </row>
    <row r="33" spans="1:9" ht="23.25">
      <c r="A33" s="7" t="s">
        <v>19</v>
      </c>
      <c r="B33" s="217" t="s">
        <v>83</v>
      </c>
      <c r="C33" s="217"/>
      <c r="D33" s="34" t="s">
        <v>78</v>
      </c>
      <c r="E33" s="1"/>
      <c r="F33" s="1"/>
      <c r="G33" s="1"/>
      <c r="H33" s="1"/>
      <c r="I33" s="1"/>
    </row>
    <row r="34" spans="1:9">
      <c r="A34" s="28">
        <v>1</v>
      </c>
      <c r="B34" s="213" t="s">
        <v>84</v>
      </c>
      <c r="C34" s="213"/>
      <c r="D34" s="36">
        <v>390.38</v>
      </c>
      <c r="E34" s="1"/>
      <c r="F34" s="1"/>
      <c r="G34" s="1"/>
      <c r="H34" s="1"/>
      <c r="I34" s="1"/>
    </row>
    <row r="35" spans="1:9">
      <c r="A35" s="28">
        <v>2</v>
      </c>
      <c r="B35" s="213" t="s">
        <v>85</v>
      </c>
      <c r="C35" s="213"/>
      <c r="D35" s="36">
        <v>174.57</v>
      </c>
      <c r="E35" s="1"/>
      <c r="F35" s="1"/>
      <c r="G35" s="1"/>
      <c r="H35" s="1"/>
      <c r="I35" s="1"/>
    </row>
    <row r="36" spans="1:9">
      <c r="A36" s="28">
        <v>3</v>
      </c>
      <c r="B36" s="213" t="s">
        <v>86</v>
      </c>
      <c r="C36" s="213"/>
      <c r="D36" s="36">
        <v>15.27</v>
      </c>
      <c r="E36" s="1"/>
      <c r="F36" s="1"/>
      <c r="G36" s="1"/>
      <c r="H36" s="1"/>
      <c r="I36" s="1"/>
    </row>
    <row r="37" spans="1:9">
      <c r="A37" s="28">
        <v>4</v>
      </c>
      <c r="B37" s="213" t="s">
        <v>87</v>
      </c>
      <c r="C37" s="213"/>
      <c r="D37" s="36">
        <v>2.2000000000000002</v>
      </c>
      <c r="E37" s="1"/>
      <c r="F37" s="1"/>
      <c r="G37" s="1"/>
      <c r="H37" s="1"/>
      <c r="I37" s="1"/>
    </row>
    <row r="38" spans="1:9">
      <c r="A38" s="28">
        <v>5</v>
      </c>
      <c r="B38" s="213" t="s">
        <v>88</v>
      </c>
      <c r="C38" s="213"/>
      <c r="D38" s="36">
        <v>27.42</v>
      </c>
      <c r="E38" s="1"/>
      <c r="F38" s="1"/>
      <c r="G38" s="1"/>
      <c r="H38" s="1"/>
      <c r="I38" s="1"/>
    </row>
    <row r="39" spans="1:9">
      <c r="A39" s="27"/>
      <c r="B39" s="215" t="s">
        <v>31</v>
      </c>
      <c r="C39" s="215"/>
      <c r="D39" s="37">
        <f>SUM(D34:D38)</f>
        <v>609.84</v>
      </c>
      <c r="E39" s="1"/>
      <c r="F39" s="1"/>
      <c r="G39" s="1"/>
      <c r="H39" s="1"/>
      <c r="I39" s="1"/>
    </row>
    <row r="40" spans="1:9" ht="0.75" customHeight="1">
      <c r="A40" s="1"/>
      <c r="B40" s="1"/>
      <c r="C40" s="1"/>
      <c r="D40" s="1"/>
      <c r="E40" s="1"/>
      <c r="F40" s="1"/>
      <c r="G40" s="1"/>
      <c r="H40" s="1"/>
      <c r="I40" s="1"/>
    </row>
    <row r="41" spans="1:9">
      <c r="A41" s="216"/>
      <c r="B41" s="216"/>
      <c r="C41" s="216"/>
      <c r="D41" s="1"/>
      <c r="E41" s="1"/>
      <c r="F41" s="1"/>
      <c r="G41" s="1"/>
      <c r="H41" s="1"/>
      <c r="I41" s="1"/>
    </row>
    <row r="42" spans="1:9" ht="23.25">
      <c r="A42" s="7" t="s">
        <v>19</v>
      </c>
      <c r="B42" s="217" t="s">
        <v>89</v>
      </c>
      <c r="C42" s="217"/>
      <c r="D42" s="34" t="s">
        <v>78</v>
      </c>
      <c r="E42" s="1"/>
      <c r="F42" s="1"/>
      <c r="G42" s="1"/>
      <c r="H42" s="1"/>
      <c r="I42" s="1"/>
    </row>
    <row r="43" spans="1:9">
      <c r="A43" s="28">
        <v>1</v>
      </c>
      <c r="B43" s="213" t="s">
        <v>90</v>
      </c>
      <c r="C43" s="213"/>
      <c r="D43" s="36">
        <v>11.46</v>
      </c>
      <c r="E43" s="1"/>
      <c r="F43" s="1"/>
      <c r="G43" s="1"/>
      <c r="H43" s="1"/>
      <c r="I43" s="1"/>
    </row>
    <row r="44" spans="1:9">
      <c r="A44" s="28">
        <v>2</v>
      </c>
      <c r="B44" s="213" t="s">
        <v>91</v>
      </c>
      <c r="C44" s="213"/>
      <c r="D44" s="36">
        <v>3.44</v>
      </c>
      <c r="E44" s="1"/>
      <c r="F44" s="1"/>
      <c r="G44" s="1"/>
      <c r="H44" s="1"/>
      <c r="I44" s="1"/>
    </row>
    <row r="45" spans="1:9">
      <c r="A45" s="28">
        <v>3</v>
      </c>
      <c r="B45" s="213" t="s">
        <v>92</v>
      </c>
      <c r="C45" s="213"/>
      <c r="D45" s="36">
        <v>7.87</v>
      </c>
      <c r="E45" s="1"/>
      <c r="F45" s="1"/>
      <c r="G45" s="1"/>
      <c r="H45" s="1"/>
      <c r="I45" s="1"/>
    </row>
    <row r="46" spans="1:9">
      <c r="A46" s="28">
        <v>4</v>
      </c>
      <c r="B46" s="213" t="s">
        <v>93</v>
      </c>
      <c r="C46" s="213"/>
      <c r="D46" s="36">
        <v>21.57</v>
      </c>
      <c r="E46" s="1"/>
      <c r="F46" s="1"/>
      <c r="G46" s="1"/>
      <c r="H46" s="1"/>
      <c r="I46" s="1"/>
    </row>
    <row r="47" spans="1:9">
      <c r="A47" s="28">
        <v>5</v>
      </c>
      <c r="B47" s="213" t="s">
        <v>94</v>
      </c>
      <c r="C47" s="213"/>
      <c r="D47" s="36">
        <v>228.74</v>
      </c>
      <c r="E47" s="1"/>
      <c r="F47" s="1"/>
      <c r="G47" s="1"/>
      <c r="H47" s="1"/>
      <c r="I47" s="1"/>
    </row>
    <row r="48" spans="1:9">
      <c r="A48" s="214">
        <v>6</v>
      </c>
      <c r="B48" s="213" t="s">
        <v>95</v>
      </c>
      <c r="C48" s="213"/>
      <c r="D48" s="213">
        <v>54.37</v>
      </c>
      <c r="E48" s="1"/>
      <c r="F48" s="1"/>
      <c r="G48" s="1"/>
      <c r="H48" s="1"/>
      <c r="I48" s="1"/>
    </row>
    <row r="49" spans="1:9">
      <c r="A49" s="214"/>
      <c r="B49" s="213" t="s">
        <v>96</v>
      </c>
      <c r="C49" s="213"/>
      <c r="D49" s="213"/>
      <c r="E49" s="1"/>
      <c r="F49" s="1"/>
      <c r="G49" s="1"/>
      <c r="H49" s="1"/>
      <c r="I49" s="1"/>
    </row>
    <row r="50" spans="1:9">
      <c r="A50" s="28">
        <v>7</v>
      </c>
      <c r="B50" s="213" t="s">
        <v>97</v>
      </c>
      <c r="C50" s="213"/>
      <c r="D50" s="36">
        <v>10.88</v>
      </c>
      <c r="E50" s="1"/>
      <c r="F50" s="1"/>
      <c r="G50" s="1"/>
      <c r="H50" s="1"/>
      <c r="I50" s="1"/>
    </row>
    <row r="51" spans="1:9">
      <c r="A51" s="27"/>
      <c r="B51" s="215" t="s">
        <v>31</v>
      </c>
      <c r="C51" s="215"/>
      <c r="D51" s="37">
        <f>SUM(D43:D50)</f>
        <v>338.33000000000004</v>
      </c>
      <c r="E51" s="1"/>
      <c r="F51" s="1"/>
      <c r="G51" s="1"/>
      <c r="H51" s="1"/>
      <c r="I51" s="1"/>
    </row>
    <row r="52" spans="1:9">
      <c r="A52" s="1"/>
      <c r="B52" s="216"/>
      <c r="C52" s="216"/>
      <c r="D52" s="216"/>
      <c r="E52" s="216"/>
      <c r="F52" s="1"/>
      <c r="G52" s="1"/>
      <c r="H52" s="1"/>
      <c r="I52" s="1"/>
    </row>
    <row r="53" spans="1:9">
      <c r="A53" s="29" t="s">
        <v>19</v>
      </c>
      <c r="B53" s="212" t="s">
        <v>98</v>
      </c>
      <c r="C53" s="212"/>
      <c r="D53" s="212"/>
      <c r="E53" s="212"/>
      <c r="F53" s="34" t="s">
        <v>78</v>
      </c>
      <c r="G53" s="1"/>
      <c r="H53" s="1"/>
      <c r="I53" s="1"/>
    </row>
    <row r="54" spans="1:9">
      <c r="A54" s="29">
        <v>1</v>
      </c>
      <c r="B54" s="155" t="s">
        <v>99</v>
      </c>
      <c r="C54" s="155"/>
      <c r="D54" s="155"/>
      <c r="E54" s="155"/>
      <c r="F54" s="38">
        <v>3.95</v>
      </c>
      <c r="G54" s="1"/>
      <c r="H54" s="1"/>
      <c r="I54" s="1"/>
    </row>
    <row r="55" spans="1:9">
      <c r="A55" s="29">
        <v>2</v>
      </c>
      <c r="B55" s="182" t="s">
        <v>100</v>
      </c>
      <c r="C55" s="182"/>
      <c r="D55" s="182"/>
      <c r="E55" s="182"/>
      <c r="F55" s="38">
        <v>0.84</v>
      </c>
      <c r="G55" s="1"/>
      <c r="H55" s="1"/>
      <c r="I55" s="1"/>
    </row>
    <row r="56" spans="1:9">
      <c r="A56" s="29">
        <v>3</v>
      </c>
      <c r="B56" s="182" t="s">
        <v>101</v>
      </c>
      <c r="C56" s="182"/>
      <c r="D56" s="182"/>
      <c r="E56" s="182"/>
      <c r="F56" s="38">
        <v>3.63</v>
      </c>
      <c r="G56" s="1"/>
      <c r="H56" s="1"/>
      <c r="I56" s="1"/>
    </row>
    <row r="57" spans="1:9">
      <c r="A57" s="29">
        <v>4</v>
      </c>
      <c r="B57" s="182" t="s">
        <v>102</v>
      </c>
      <c r="C57" s="182"/>
      <c r="D57" s="182"/>
      <c r="E57" s="182"/>
      <c r="F57" s="38">
        <v>2.4900000000000002</v>
      </c>
      <c r="G57" s="1"/>
      <c r="H57" s="1"/>
      <c r="I57" s="1"/>
    </row>
    <row r="58" spans="1:9">
      <c r="A58" s="29"/>
      <c r="B58" s="154" t="s">
        <v>31</v>
      </c>
      <c r="C58" s="155"/>
      <c r="D58" s="155"/>
      <c r="E58" s="155"/>
      <c r="F58" s="39">
        <f>F55+F54+F56+F57</f>
        <v>10.91</v>
      </c>
      <c r="G58" s="1"/>
      <c r="H58" s="1"/>
      <c r="I58" s="1"/>
    </row>
    <row r="59" spans="1:9">
      <c r="A59" s="1"/>
      <c r="B59" s="1"/>
      <c r="C59" s="1"/>
      <c r="D59" s="1"/>
      <c r="E59" s="1"/>
      <c r="F59" s="1"/>
      <c r="G59" s="1"/>
      <c r="H59" s="1"/>
      <c r="I59" s="1"/>
    </row>
    <row r="60" spans="1:9">
      <c r="A60" s="4" t="s">
        <v>33</v>
      </c>
      <c r="B60" s="212" t="s">
        <v>103</v>
      </c>
      <c r="C60" s="212"/>
      <c r="D60" s="212"/>
      <c r="E60" s="212"/>
      <c r="F60" s="34" t="s">
        <v>104</v>
      </c>
      <c r="G60" s="1"/>
      <c r="H60" s="1"/>
      <c r="I60" s="1"/>
    </row>
    <row r="61" spans="1:9">
      <c r="A61" s="29">
        <v>1</v>
      </c>
      <c r="B61" s="155" t="s">
        <v>105</v>
      </c>
      <c r="C61" s="155"/>
      <c r="D61" s="155"/>
      <c r="E61" s="155"/>
      <c r="F61" s="38">
        <v>65.25</v>
      </c>
      <c r="G61" s="1"/>
      <c r="H61" s="1"/>
      <c r="I61" s="1"/>
    </row>
    <row r="62" spans="1:9">
      <c r="A62" s="29">
        <v>2</v>
      </c>
      <c r="B62" s="182" t="s">
        <v>106</v>
      </c>
      <c r="C62" s="182"/>
      <c r="D62" s="182"/>
      <c r="E62" s="182"/>
      <c r="F62" s="38">
        <v>9.35</v>
      </c>
      <c r="G62" s="1"/>
      <c r="H62" s="1"/>
      <c r="I62" s="1"/>
    </row>
    <row r="63" spans="1:9">
      <c r="A63" s="29">
        <v>3</v>
      </c>
      <c r="B63" s="182" t="s">
        <v>107</v>
      </c>
      <c r="C63" s="182"/>
      <c r="D63" s="182"/>
      <c r="E63" s="182"/>
      <c r="F63" s="38">
        <v>13.93</v>
      </c>
      <c r="G63" s="1"/>
      <c r="H63" s="1"/>
      <c r="I63" s="1"/>
    </row>
    <row r="64" spans="1:9">
      <c r="A64" s="29">
        <v>4</v>
      </c>
      <c r="B64" s="182" t="s">
        <v>22</v>
      </c>
      <c r="C64" s="182"/>
      <c r="D64" s="182"/>
      <c r="E64" s="182"/>
      <c r="F64" s="38">
        <v>1.23</v>
      </c>
      <c r="G64" s="1"/>
      <c r="H64" s="1"/>
      <c r="I64" s="1"/>
    </row>
    <row r="65" spans="1:9">
      <c r="A65" s="29">
        <v>5</v>
      </c>
      <c r="B65" s="182" t="s">
        <v>108</v>
      </c>
      <c r="C65" s="182"/>
      <c r="D65" s="182"/>
      <c r="E65" s="182"/>
      <c r="F65" s="38">
        <v>0.61</v>
      </c>
      <c r="G65" s="1"/>
      <c r="H65" s="1"/>
      <c r="I65" s="1"/>
    </row>
    <row r="66" spans="1:9">
      <c r="A66" s="29"/>
      <c r="B66" s="154" t="s">
        <v>31</v>
      </c>
      <c r="C66" s="155"/>
      <c r="D66" s="155"/>
      <c r="E66" s="155"/>
      <c r="F66" s="39">
        <f>F61+F62+F63+F64+F65</f>
        <v>90.37</v>
      </c>
      <c r="G66" s="1"/>
      <c r="H66" s="1"/>
      <c r="I66" s="1"/>
    </row>
  </sheetData>
  <mergeCells count="95">
    <mergeCell ref="A1:G1"/>
    <mergeCell ref="A2:G2"/>
    <mergeCell ref="A3:I3"/>
    <mergeCell ref="A4:A6"/>
    <mergeCell ref="B4:C6"/>
    <mergeCell ref="I4:I5"/>
    <mergeCell ref="B7:C7"/>
    <mergeCell ref="B8:C8"/>
    <mergeCell ref="A9:A10"/>
    <mergeCell ref="B9:C10"/>
    <mergeCell ref="D9:D10"/>
    <mergeCell ref="A11:A12"/>
    <mergeCell ref="B11:C11"/>
    <mergeCell ref="D11:D12"/>
    <mergeCell ref="E11:E12"/>
    <mergeCell ref="F11:F12"/>
    <mergeCell ref="B15:C15"/>
    <mergeCell ref="F9:F10"/>
    <mergeCell ref="G9:G10"/>
    <mergeCell ref="H9:H10"/>
    <mergeCell ref="I9:I10"/>
    <mergeCell ref="G11:G12"/>
    <mergeCell ref="E9:E10"/>
    <mergeCell ref="H11:H12"/>
    <mergeCell ref="I11:I12"/>
    <mergeCell ref="B12:C12"/>
    <mergeCell ref="B13:C13"/>
    <mergeCell ref="B14:C14"/>
    <mergeCell ref="B16:C16"/>
    <mergeCell ref="B17:C17"/>
    <mergeCell ref="A18:A20"/>
    <mergeCell ref="B18:C20"/>
    <mergeCell ref="D18:D20"/>
    <mergeCell ref="F18:F20"/>
    <mergeCell ref="G18:G20"/>
    <mergeCell ref="H18:H20"/>
    <mergeCell ref="I18:I20"/>
    <mergeCell ref="A21:A22"/>
    <mergeCell ref="B21:C22"/>
    <mergeCell ref="D21:D22"/>
    <mergeCell ref="E21:E22"/>
    <mergeCell ref="F21:F22"/>
    <mergeCell ref="G21:G22"/>
    <mergeCell ref="E18:E20"/>
    <mergeCell ref="B31:C31"/>
    <mergeCell ref="H21:H22"/>
    <mergeCell ref="I21:I22"/>
    <mergeCell ref="A23:A24"/>
    <mergeCell ref="B23:C24"/>
    <mergeCell ref="D23:D24"/>
    <mergeCell ref="E23:E24"/>
    <mergeCell ref="F23:F24"/>
    <mergeCell ref="G23:G24"/>
    <mergeCell ref="H23:H24"/>
    <mergeCell ref="I23:I24"/>
    <mergeCell ref="B26:C26"/>
    <mergeCell ref="B27:C27"/>
    <mergeCell ref="B28:C28"/>
    <mergeCell ref="B29:C29"/>
    <mergeCell ref="B30:C30"/>
    <mergeCell ref="B44:C44"/>
    <mergeCell ref="A32:C32"/>
    <mergeCell ref="B33:C33"/>
    <mergeCell ref="B34:C34"/>
    <mergeCell ref="B35:C35"/>
    <mergeCell ref="B36:C36"/>
    <mergeCell ref="B37:C37"/>
    <mergeCell ref="B38:C38"/>
    <mergeCell ref="B39:C39"/>
    <mergeCell ref="A41:C41"/>
    <mergeCell ref="B42:C42"/>
    <mergeCell ref="B43:C43"/>
    <mergeCell ref="B55:E55"/>
    <mergeCell ref="B45:C45"/>
    <mergeCell ref="B46:C46"/>
    <mergeCell ref="B47:C47"/>
    <mergeCell ref="A48:A49"/>
    <mergeCell ref="B48:C48"/>
    <mergeCell ref="D48:D49"/>
    <mergeCell ref="B49:C49"/>
    <mergeCell ref="B50:C50"/>
    <mergeCell ref="B51:C51"/>
    <mergeCell ref="B52:E52"/>
    <mergeCell ref="B53:E53"/>
    <mergeCell ref="B54:E54"/>
    <mergeCell ref="B63:E63"/>
    <mergeCell ref="B64:E64"/>
    <mergeCell ref="B65:E65"/>
    <mergeCell ref="B66:E66"/>
    <mergeCell ref="B56:E56"/>
    <mergeCell ref="B57:E57"/>
    <mergeCell ref="B58:E58"/>
    <mergeCell ref="B60:E60"/>
    <mergeCell ref="B61:E61"/>
    <mergeCell ref="B62:E62"/>
  </mergeCells>
  <pageMargins left="0.7" right="0.7" top="0.75" bottom="0.75" header="0.3" footer="0.3"/>
  <pageSetup paperSize="9" scale="75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44"/>
  <sheetViews>
    <sheetView tabSelected="1" topLeftCell="A12" workbookViewId="0">
      <selection sqref="A1:H40"/>
    </sheetView>
  </sheetViews>
  <sheetFormatPr defaultRowHeight="15"/>
  <cols>
    <col min="2" max="2" width="52.7109375" customWidth="1"/>
    <col min="4" max="4" width="18.7109375" customWidth="1"/>
    <col min="5" max="5" width="11.85546875" customWidth="1"/>
    <col min="6" max="6" width="11.28515625" customWidth="1"/>
    <col min="7" max="7" width="13.42578125" customWidth="1"/>
    <col min="8" max="8" width="10" customWidth="1"/>
  </cols>
  <sheetData>
    <row r="1" spans="1:8">
      <c r="A1" s="93"/>
      <c r="B1" s="94"/>
      <c r="C1" s="93"/>
      <c r="D1" s="94"/>
      <c r="E1" s="94"/>
      <c r="F1" s="94"/>
      <c r="G1" s="94"/>
      <c r="H1" s="94"/>
    </row>
    <row r="2" spans="1:8" ht="15.75">
      <c r="A2" s="93"/>
      <c r="B2" s="247" t="s">
        <v>211</v>
      </c>
      <c r="C2" s="247"/>
      <c r="D2" s="247"/>
      <c r="E2" s="247"/>
      <c r="F2" s="247"/>
      <c r="G2" s="247"/>
      <c r="H2" s="247"/>
    </row>
    <row r="3" spans="1:8">
      <c r="A3" s="93"/>
      <c r="B3" s="95" t="s">
        <v>176</v>
      </c>
      <c r="C3" s="96">
        <v>4764.7</v>
      </c>
      <c r="D3" s="95" t="s">
        <v>177</v>
      </c>
      <c r="E3" s="93"/>
      <c r="F3" s="93"/>
      <c r="G3" s="93"/>
      <c r="H3" s="93"/>
    </row>
    <row r="4" spans="1:8">
      <c r="A4" s="97"/>
      <c r="B4" s="95" t="s">
        <v>178</v>
      </c>
      <c r="C4" s="96">
        <v>184</v>
      </c>
      <c r="D4" s="95" t="s">
        <v>179</v>
      </c>
      <c r="E4" s="98"/>
      <c r="F4" s="98"/>
      <c r="G4" s="98"/>
      <c r="H4" s="98"/>
    </row>
    <row r="5" spans="1:8" ht="15.75" thickBot="1">
      <c r="A5" s="93"/>
      <c r="B5" s="248"/>
      <c r="C5" s="248"/>
      <c r="D5" s="248"/>
      <c r="E5" s="248"/>
      <c r="F5" s="248"/>
      <c r="G5" s="248"/>
      <c r="H5" s="248"/>
    </row>
    <row r="6" spans="1:8">
      <c r="A6" s="249" t="s">
        <v>33</v>
      </c>
      <c r="B6" s="251" t="s">
        <v>180</v>
      </c>
      <c r="C6" s="251" t="s">
        <v>181</v>
      </c>
      <c r="D6" s="253" t="s">
        <v>182</v>
      </c>
      <c r="E6" s="251" t="s">
        <v>183</v>
      </c>
      <c r="F6" s="251"/>
      <c r="G6" s="253" t="s">
        <v>184</v>
      </c>
      <c r="H6" s="254" t="s">
        <v>185</v>
      </c>
    </row>
    <row r="7" spans="1:8" ht="105.75" customHeight="1">
      <c r="A7" s="250"/>
      <c r="B7" s="252"/>
      <c r="C7" s="252"/>
      <c r="D7" s="252"/>
      <c r="E7" s="99" t="s">
        <v>186</v>
      </c>
      <c r="F7" s="100" t="s">
        <v>187</v>
      </c>
      <c r="G7" s="252"/>
      <c r="H7" s="255"/>
    </row>
    <row r="8" spans="1:8" ht="15.75" thickBot="1">
      <c r="A8" s="101">
        <v>1</v>
      </c>
      <c r="B8" s="102">
        <v>2</v>
      </c>
      <c r="C8" s="102">
        <v>3</v>
      </c>
      <c r="D8" s="102">
        <v>4</v>
      </c>
      <c r="E8" s="103">
        <v>5</v>
      </c>
      <c r="F8" s="102">
        <v>6</v>
      </c>
      <c r="G8" s="102">
        <v>7</v>
      </c>
      <c r="H8" s="104">
        <v>8</v>
      </c>
    </row>
    <row r="9" spans="1:8" ht="15.75" thickTop="1">
      <c r="A9" s="105">
        <v>1</v>
      </c>
      <c r="B9" s="106" t="s">
        <v>188</v>
      </c>
      <c r="C9" s="107" t="s">
        <v>189</v>
      </c>
      <c r="D9" s="108">
        <v>83.88</v>
      </c>
      <c r="E9" s="109">
        <v>393.94</v>
      </c>
      <c r="F9" s="110">
        <v>422.79</v>
      </c>
      <c r="G9" s="111">
        <f>E9-F9</f>
        <v>-28.850000000000023</v>
      </c>
      <c r="H9" s="112">
        <f>D9+E9-F9+H10</f>
        <v>101.05999999999997</v>
      </c>
    </row>
    <row r="10" spans="1:8">
      <c r="A10" s="105">
        <v>2</v>
      </c>
      <c r="B10" s="106" t="s">
        <v>190</v>
      </c>
      <c r="C10" s="107" t="s">
        <v>189</v>
      </c>
      <c r="D10" s="108">
        <v>38.29</v>
      </c>
      <c r="E10" s="109">
        <v>260.14999999999998</v>
      </c>
      <c r="F10" s="110">
        <v>252.41</v>
      </c>
      <c r="G10" s="111">
        <f>E10-F10</f>
        <v>7.7399999999999807</v>
      </c>
      <c r="H10" s="112">
        <f t="shared" ref="H10:H19" si="0">D10+E10-F10</f>
        <v>46.03</v>
      </c>
    </row>
    <row r="11" spans="1:8">
      <c r="A11" s="105">
        <v>3</v>
      </c>
      <c r="B11" s="106" t="s">
        <v>35</v>
      </c>
      <c r="C11" s="107" t="s">
        <v>189</v>
      </c>
      <c r="D11" s="108">
        <v>36.200000000000003</v>
      </c>
      <c r="E11" s="109">
        <v>174.96</v>
      </c>
      <c r="F11" s="110">
        <v>181.45</v>
      </c>
      <c r="G11" s="111">
        <f t="shared" ref="G11:G18" si="1">E11-F11</f>
        <v>-6.4899999999999807</v>
      </c>
      <c r="H11" s="112">
        <f t="shared" si="0"/>
        <v>29.710000000000036</v>
      </c>
    </row>
    <row r="12" spans="1:8">
      <c r="A12" s="105">
        <v>4</v>
      </c>
      <c r="B12" s="113" t="s">
        <v>191</v>
      </c>
      <c r="C12" s="107" t="s">
        <v>189</v>
      </c>
      <c r="D12" s="108">
        <v>37.659999999999997</v>
      </c>
      <c r="E12" s="109">
        <v>196.68</v>
      </c>
      <c r="F12" s="110">
        <v>200.65</v>
      </c>
      <c r="G12" s="111">
        <f t="shared" si="1"/>
        <v>-3.9699999999999989</v>
      </c>
      <c r="H12" s="112">
        <f t="shared" si="0"/>
        <v>33.69</v>
      </c>
    </row>
    <row r="13" spans="1:8">
      <c r="A13" s="105">
        <v>5</v>
      </c>
      <c r="B13" s="113" t="s">
        <v>192</v>
      </c>
      <c r="C13" s="107" t="s">
        <v>189</v>
      </c>
      <c r="D13" s="108">
        <v>21.33</v>
      </c>
      <c r="E13" s="109">
        <v>116.64</v>
      </c>
      <c r="F13" s="110">
        <v>119.24</v>
      </c>
      <c r="G13" s="111">
        <f t="shared" si="1"/>
        <v>-2.5999999999999943</v>
      </c>
      <c r="H13" s="112">
        <f t="shared" si="0"/>
        <v>18.730000000000004</v>
      </c>
    </row>
    <row r="14" spans="1:8">
      <c r="A14" s="105">
        <v>6</v>
      </c>
      <c r="B14" s="113" t="s">
        <v>193</v>
      </c>
      <c r="C14" s="107" t="s">
        <v>189</v>
      </c>
      <c r="D14" s="108">
        <v>14.64</v>
      </c>
      <c r="E14" s="109">
        <v>88.49</v>
      </c>
      <c r="F14" s="110">
        <v>89.23</v>
      </c>
      <c r="G14" s="111">
        <f t="shared" si="1"/>
        <v>-0.74000000000000909</v>
      </c>
      <c r="H14" s="112">
        <f t="shared" si="0"/>
        <v>13.899999999999991</v>
      </c>
    </row>
    <row r="15" spans="1:8">
      <c r="A15" s="105">
        <v>7</v>
      </c>
      <c r="B15" s="113" t="s">
        <v>194</v>
      </c>
      <c r="C15" s="107" t="s">
        <v>189</v>
      </c>
      <c r="D15" s="108"/>
      <c r="E15" s="109">
        <v>85.8</v>
      </c>
      <c r="F15" s="110"/>
      <c r="G15" s="111">
        <f>E15-F15</f>
        <v>85.8</v>
      </c>
      <c r="H15" s="112">
        <f t="shared" si="0"/>
        <v>85.8</v>
      </c>
    </row>
    <row r="16" spans="1:8">
      <c r="A16" s="105">
        <v>8</v>
      </c>
      <c r="B16" s="113" t="s">
        <v>13</v>
      </c>
      <c r="C16" s="107" t="s">
        <v>189</v>
      </c>
      <c r="D16" s="108">
        <v>18.84</v>
      </c>
      <c r="E16" s="109">
        <v>96.06</v>
      </c>
      <c r="F16" s="110">
        <v>99.15</v>
      </c>
      <c r="G16" s="111">
        <f t="shared" si="1"/>
        <v>-3.0900000000000034</v>
      </c>
      <c r="H16" s="112">
        <f t="shared" si="0"/>
        <v>15.75</v>
      </c>
    </row>
    <row r="17" spans="1:8">
      <c r="A17" s="105">
        <v>9</v>
      </c>
      <c r="B17" s="113" t="s">
        <v>195</v>
      </c>
      <c r="C17" s="107" t="s">
        <v>189</v>
      </c>
      <c r="D17" s="108"/>
      <c r="E17" s="109"/>
      <c r="F17" s="110"/>
      <c r="G17" s="111"/>
      <c r="H17" s="112">
        <f t="shared" si="0"/>
        <v>0</v>
      </c>
    </row>
    <row r="18" spans="1:8">
      <c r="A18" s="105">
        <v>10</v>
      </c>
      <c r="B18" s="113" t="s">
        <v>196</v>
      </c>
      <c r="C18" s="107" t="s">
        <v>189</v>
      </c>
      <c r="D18" s="108">
        <v>19.2</v>
      </c>
      <c r="E18" s="109">
        <v>105.2</v>
      </c>
      <c r="F18" s="110">
        <v>108.76</v>
      </c>
      <c r="G18" s="111">
        <f t="shared" si="1"/>
        <v>-3.5600000000000023</v>
      </c>
      <c r="H18" s="112">
        <f t="shared" si="0"/>
        <v>15.64</v>
      </c>
    </row>
    <row r="19" spans="1:8">
      <c r="A19" s="105">
        <v>11</v>
      </c>
      <c r="B19" s="113" t="s">
        <v>197</v>
      </c>
      <c r="C19" s="107" t="s">
        <v>189</v>
      </c>
      <c r="D19" s="108"/>
      <c r="E19" s="109"/>
      <c r="F19" s="110"/>
      <c r="G19" s="111"/>
      <c r="H19" s="112">
        <f t="shared" si="0"/>
        <v>0</v>
      </c>
    </row>
    <row r="20" spans="1:8" ht="15.75" thickBot="1">
      <c r="A20" s="114"/>
      <c r="B20" s="115" t="s">
        <v>198</v>
      </c>
      <c r="C20" s="107" t="s">
        <v>189</v>
      </c>
      <c r="D20" s="116">
        <f>SUM(D9:D19)-D10+D10</f>
        <v>270.04000000000002</v>
      </c>
      <c r="E20" s="116">
        <f t="shared" ref="E20:F20" si="2">SUM(E9:E19)-E10+E10</f>
        <v>1517.92</v>
      </c>
      <c r="F20" s="116">
        <f t="shared" si="2"/>
        <v>1473.6800000000003</v>
      </c>
      <c r="G20" s="116">
        <f>SUM(G9:G19)</f>
        <v>44.239999999999966</v>
      </c>
      <c r="H20" s="117">
        <f>SUM(H9:H19)-H10</f>
        <v>314.27999999999997</v>
      </c>
    </row>
    <row r="21" spans="1:8" ht="15.75" thickBot="1">
      <c r="A21" s="256" t="s">
        <v>199</v>
      </c>
      <c r="B21" s="256"/>
      <c r="C21" s="256"/>
      <c r="D21" s="256"/>
      <c r="E21" s="256"/>
      <c r="F21" s="256"/>
      <c r="G21" s="256"/>
      <c r="H21" s="256"/>
    </row>
    <row r="22" spans="1:8">
      <c r="A22" s="118">
        <v>1</v>
      </c>
      <c r="B22" s="119" t="s">
        <v>200</v>
      </c>
      <c r="C22" s="120" t="s">
        <v>177</v>
      </c>
      <c r="D22" s="257"/>
      <c r="E22" s="257"/>
      <c r="F22" s="257"/>
      <c r="G22" s="257"/>
      <c r="H22" s="121">
        <v>15261.9</v>
      </c>
    </row>
    <row r="23" spans="1:8">
      <c r="A23" s="105">
        <v>2</v>
      </c>
      <c r="B23" s="122" t="s">
        <v>201</v>
      </c>
      <c r="C23" s="123" t="s">
        <v>202</v>
      </c>
      <c r="D23" s="246"/>
      <c r="E23" s="246"/>
      <c r="F23" s="246"/>
      <c r="G23" s="246"/>
      <c r="H23" s="124">
        <v>33159</v>
      </c>
    </row>
    <row r="24" spans="1:8">
      <c r="A24" s="105">
        <v>3</v>
      </c>
      <c r="B24" s="122" t="s">
        <v>203</v>
      </c>
      <c r="C24" s="123" t="s">
        <v>204</v>
      </c>
      <c r="D24" s="246"/>
      <c r="E24" s="246"/>
      <c r="F24" s="246"/>
      <c r="G24" s="246"/>
      <c r="H24" s="124">
        <v>350.62</v>
      </c>
    </row>
    <row r="25" spans="1:8">
      <c r="A25" s="105">
        <v>4</v>
      </c>
      <c r="B25" s="122" t="s">
        <v>205</v>
      </c>
      <c r="C25" s="123" t="s">
        <v>204</v>
      </c>
      <c r="D25" s="246"/>
      <c r="E25" s="246"/>
      <c r="F25" s="246"/>
      <c r="G25" s="246"/>
      <c r="H25" s="124">
        <v>37</v>
      </c>
    </row>
    <row r="26" spans="1:8">
      <c r="A26" s="105">
        <v>5</v>
      </c>
      <c r="B26" s="122" t="s">
        <v>206</v>
      </c>
      <c r="C26" s="123" t="s">
        <v>207</v>
      </c>
      <c r="D26" s="246"/>
      <c r="E26" s="246"/>
      <c r="F26" s="246"/>
      <c r="G26" s="246"/>
      <c r="H26" s="124">
        <v>106</v>
      </c>
    </row>
    <row r="27" spans="1:8" ht="15.75" thickBot="1">
      <c r="A27" s="125">
        <v>6</v>
      </c>
      <c r="B27" s="126" t="s">
        <v>208</v>
      </c>
      <c r="C27" s="127" t="s">
        <v>207</v>
      </c>
      <c r="D27" s="258"/>
      <c r="E27" s="258"/>
      <c r="F27" s="258"/>
      <c r="G27" s="258"/>
      <c r="H27" s="128">
        <v>106</v>
      </c>
    </row>
    <row r="28" spans="1:8" ht="15.75" thickBot="1">
      <c r="A28" s="259"/>
      <c r="B28" s="259"/>
      <c r="C28" s="259"/>
      <c r="D28" s="259"/>
      <c r="E28" s="259"/>
      <c r="F28" s="259"/>
      <c r="G28" s="259"/>
      <c r="H28" s="259"/>
    </row>
    <row r="29" spans="1:8">
      <c r="A29" s="40" t="s">
        <v>33</v>
      </c>
      <c r="B29" s="188" t="s">
        <v>151</v>
      </c>
      <c r="C29" s="188"/>
      <c r="D29" s="188"/>
      <c r="E29" s="188"/>
      <c r="F29" s="51" t="s">
        <v>111</v>
      </c>
      <c r="G29" s="94"/>
      <c r="H29" s="94"/>
    </row>
    <row r="30" spans="1:8">
      <c r="A30" s="42">
        <v>1</v>
      </c>
      <c r="B30" s="155" t="s">
        <v>152</v>
      </c>
      <c r="C30" s="155"/>
      <c r="D30" s="155"/>
      <c r="E30" s="155"/>
      <c r="F30" s="52">
        <v>4.43</v>
      </c>
      <c r="G30" s="94"/>
      <c r="H30" s="94"/>
    </row>
    <row r="31" spans="1:8" ht="15" customHeight="1">
      <c r="A31" s="53">
        <v>2</v>
      </c>
      <c r="B31" s="189" t="s">
        <v>153</v>
      </c>
      <c r="C31" s="190"/>
      <c r="D31" s="190"/>
      <c r="E31" s="191"/>
      <c r="F31" s="54">
        <v>2.61</v>
      </c>
      <c r="G31" s="94"/>
      <c r="H31" s="94"/>
    </row>
    <row r="32" spans="1:8">
      <c r="A32" s="53">
        <v>3</v>
      </c>
      <c r="B32" s="189" t="s">
        <v>154</v>
      </c>
      <c r="C32" s="190"/>
      <c r="D32" s="190"/>
      <c r="E32" s="191"/>
      <c r="F32" s="54">
        <v>7.31</v>
      </c>
      <c r="G32" s="94"/>
      <c r="H32" s="94"/>
    </row>
    <row r="33" spans="1:8">
      <c r="A33" s="53">
        <v>4</v>
      </c>
      <c r="B33" s="90" t="s">
        <v>209</v>
      </c>
      <c r="C33" s="91"/>
      <c r="D33" s="91"/>
      <c r="E33" s="92"/>
      <c r="F33" s="54">
        <v>5.55</v>
      </c>
      <c r="G33" s="94"/>
      <c r="H33" s="94"/>
    </row>
    <row r="34" spans="1:8">
      <c r="A34" s="53">
        <v>5</v>
      </c>
      <c r="B34" s="160" t="s">
        <v>212</v>
      </c>
      <c r="C34" s="161"/>
      <c r="D34" s="161"/>
      <c r="E34" s="162"/>
      <c r="F34" s="54">
        <v>27.92</v>
      </c>
      <c r="G34" s="94"/>
      <c r="H34" s="94"/>
    </row>
    <row r="35" spans="1:8" ht="15.75" thickBot="1">
      <c r="A35" s="55"/>
      <c r="B35" s="198" t="s">
        <v>31</v>
      </c>
      <c r="C35" s="199"/>
      <c r="D35" s="199"/>
      <c r="E35" s="199"/>
      <c r="F35" s="56">
        <f>F30+F31+F32+F34</f>
        <v>42.269999999999996</v>
      </c>
      <c r="G35" s="94"/>
      <c r="H35" s="94"/>
    </row>
    <row r="36" spans="1:8" ht="15.75" thickBot="1">
      <c r="A36" s="125"/>
      <c r="B36" s="126"/>
      <c r="C36" s="120"/>
      <c r="D36" s="129"/>
      <c r="E36" s="128"/>
      <c r="F36" s="94"/>
      <c r="G36" s="94"/>
      <c r="H36" s="94"/>
    </row>
    <row r="37" spans="1:8" ht="15.75" thickBot="1">
      <c r="A37" s="125"/>
      <c r="B37" s="132" t="s">
        <v>210</v>
      </c>
      <c r="C37" s="133" t="s">
        <v>189</v>
      </c>
      <c r="D37" s="132"/>
      <c r="E37" s="130">
        <v>231.07</v>
      </c>
      <c r="F37" s="94"/>
      <c r="G37" s="94"/>
      <c r="H37" s="94"/>
    </row>
    <row r="38" spans="1:8" ht="15.75" thickBot="1">
      <c r="A38" s="125"/>
      <c r="B38" s="132" t="s">
        <v>224</v>
      </c>
      <c r="C38" s="133" t="s">
        <v>189</v>
      </c>
      <c r="D38" s="132"/>
      <c r="E38" s="134">
        <f>F10</f>
        <v>252.41</v>
      </c>
      <c r="F38" s="131"/>
      <c r="G38" s="131"/>
      <c r="H38" s="131"/>
    </row>
    <row r="39" spans="1:8" ht="15.75" thickBot="1">
      <c r="A39" s="125"/>
      <c r="B39" s="132" t="s">
        <v>225</v>
      </c>
      <c r="C39" s="133" t="s">
        <v>189</v>
      </c>
      <c r="D39" s="132"/>
      <c r="E39" s="135">
        <f>F35</f>
        <v>42.269999999999996</v>
      </c>
    </row>
    <row r="40" spans="1:8" ht="15.75" thickBot="1">
      <c r="A40" s="125"/>
      <c r="B40" s="132" t="s">
        <v>213</v>
      </c>
      <c r="C40" s="133" t="s">
        <v>189</v>
      </c>
      <c r="D40" s="132"/>
      <c r="E40" s="134">
        <f>E37+E39-E38</f>
        <v>20.929999999999978</v>
      </c>
    </row>
    <row r="44" spans="1:8" ht="24" customHeight="1">
      <c r="B44" s="244" t="s">
        <v>226</v>
      </c>
      <c r="C44" s="244"/>
      <c r="D44" s="244"/>
      <c r="E44" s="139"/>
      <c r="F44" s="245"/>
      <c r="G44" s="245"/>
    </row>
  </sheetData>
  <mergeCells count="25">
    <mergeCell ref="B29:E29"/>
    <mergeCell ref="B30:E30"/>
    <mergeCell ref="B31:E31"/>
    <mergeCell ref="B32:E32"/>
    <mergeCell ref="A6:A7"/>
    <mergeCell ref="B6:B7"/>
    <mergeCell ref="C6:C7"/>
    <mergeCell ref="D6:D7"/>
    <mergeCell ref="E6:F6"/>
    <mergeCell ref="B44:D44"/>
    <mergeCell ref="F44:G44"/>
    <mergeCell ref="D26:G26"/>
    <mergeCell ref="B2:H2"/>
    <mergeCell ref="B5:H5"/>
    <mergeCell ref="G6:G7"/>
    <mergeCell ref="H6:H7"/>
    <mergeCell ref="A21:H21"/>
    <mergeCell ref="D22:G22"/>
    <mergeCell ref="D23:G23"/>
    <mergeCell ref="D24:G24"/>
    <mergeCell ref="D25:G25"/>
    <mergeCell ref="B34:E34"/>
    <mergeCell ref="B35:E35"/>
    <mergeCell ref="D27:G27"/>
    <mergeCell ref="A28:H28"/>
  </mergeCells>
  <pageMargins left="0.15748031496062992" right="0.19685039370078741" top="0.74803149606299213" bottom="0.74803149606299213" header="0.31496062992125984" footer="0.31496062992125984"/>
  <pageSetup paperSize="9" fitToHeight="2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2014-04-09T05:04:01Z</dcterms:modified>
</cp:coreProperties>
</file>